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昌都市" sheetId="41" r:id="rId1"/>
  </sheets>
  <definedNames>
    <definedName name="_xlnm._FilterDatabase" localSheetId="0" hidden="1">昌都市!$A$4:$R$46</definedName>
    <definedName name="_xlnm.Print_Titles" localSheetId="0">昌都市!#REF!</definedName>
  </definedNames>
  <calcPr calcId="144525"/>
</workbook>
</file>

<file path=xl/sharedStrings.xml><?xml version="1.0" encoding="utf-8"?>
<sst xmlns="http://schemas.openxmlformats.org/spreadsheetml/2006/main" count="253" uniqueCount="190">
  <si>
    <t>芒康县2025年第一批脱贫县财政衔接资金分配明细表</t>
  </si>
  <si>
    <t>制表单位：芒康县农业农村和科学技术局                                                                                                                                                                                             单位：万元                                                                                                                                                             制表时间：2025年1月2日</t>
  </si>
  <si>
    <t>序号</t>
  </si>
  <si>
    <t>地市/县区</t>
  </si>
  <si>
    <t>项目名称</t>
  </si>
  <si>
    <t>项目地点</t>
  </si>
  <si>
    <t>项目建设内容（项目总体情况、可行性、必要性)</t>
  </si>
  <si>
    <t>项目                性质                         （新建/续建）</t>
  </si>
  <si>
    <t>衔接资金来源</t>
  </si>
  <si>
    <t>总投资</t>
  </si>
  <si>
    <t>资金情况（万元）</t>
  </si>
  <si>
    <t>效益分析</t>
  </si>
  <si>
    <t>中央投资</t>
  </si>
  <si>
    <t>自治区</t>
  </si>
  <si>
    <t>市级</t>
  </si>
  <si>
    <t>县级</t>
  </si>
  <si>
    <t>群众自筹</t>
  </si>
  <si>
    <t>其他</t>
  </si>
  <si>
    <t>行次</t>
  </si>
  <si>
    <t>五、芒康县</t>
  </si>
  <si>
    <t>（一）乡村特色产业类（含产业基础设施配套）</t>
  </si>
  <si>
    <t>芒康县</t>
  </si>
  <si>
    <t>芒康县红色昌都旅游综合服务区——普拉站</t>
  </si>
  <si>
    <t>普拉村</t>
  </si>
  <si>
    <t xml:space="preserve">1、可行性:地处214国道线旁，地势平坦，旅游资源及林下资源丰富。                                                 2、必要性:全面推进乡村振兴。发展壮大集体经济是解决新时代“三农”问题的一项重要任务，是全面实现乡村振兴的必然选择和重要途径，事关农村改革发展稳定大局。可为游客提供便利的同时更好的带动林下资源销售。                        3、建设内容:在普拉村赛马场新建1座“冈仁波齐”出发点驿站，新建驿站300平米及附属工程、新建马厩200平米、新建展播室100平米、新建马术初学者级跑道800米、生命防护工程3700米、新建50KvA箱变一座及附属工程、污水管网500米及附属工程、新建给水管网500米及附属工程，盐碱地基础处理900平米。                                                        4、建设方式：通过工程招标确定第三方企业承建。                                                                 5、运营主体：普拉村村集体运营。                                                                               6、资产确权:芒康县嘎托镇普拉村村委会。    </t>
  </si>
  <si>
    <t>新建</t>
  </si>
  <si>
    <t>中央衔接资金为300万元；自治区衔接资金250万元；市级配套资金为12万元；县级配套资金为38万元。</t>
  </si>
  <si>
    <t>根据初步测算，项目可带动当地群众增收预计达到68万余元，村集体承包经营部分预计可达到每年15万余元。</t>
  </si>
  <si>
    <t>芒康县“党建+农文旅+N”特色产品创意工坊</t>
  </si>
  <si>
    <t>帮达乡毛尼村</t>
  </si>
  <si>
    <t xml:space="preserve">  可行性：
    （一）市场可行性。一是帮达乡毛尼村地处214国道沿线，属地邦达仓历史文化悠久，交通便利且农文旅资源丰富。二是毛尼村是盛产青稞的地方，集体经济亟待发展壮大。三是秉持“党建+农文旅+N”融合发展理念，青稞粮仓主题元素的党建共享“e”站已建成，产品展厅、销售平台等载体已搭建。四是选择市场认可度高、文化底蕴深厚的文化元素，进行融合创新推出文创产品（“青稞粮仓”藏咸白酒、“高山原野”清鲜松茸、“甜蜜甘露”生态蜂蜜、“茶马古道”文化古盐），助力组织振兴红色美丽村庄建设。
    （二）经济可行性。通过“两新党支部+村党支部+党员+群众”混合所有制“飞地”集体经济发展模式，由“两新”组织与村级组织共同打造农牧特色产业及产品。
    （三）技术可行性。青稞酿制历史可追溯到文成公主进藏时期，古法酿制工艺传承至今，后期通过邦达仓、茶马古道远销国内外，产业品牌价值亟待开发。
    必要性：
    （一）全面推进乡村振兴。发展壮大集体经济是解决新时代“三农”问题的一项重要举措，是巩固拓展脱贫攻坚成果同乡村振兴有效衔接的必然选择和重要途径，事关农牧区改革发展稳定大局。
    （二）带动农牧民增收致富。一是可以增设工作岗位，促地农牧民群众就业。二是从农牧民群众家庭收购原材料。
    建设内容：总建筑面积2114.93㎡，预计投资560万元，其中：500万元用于主体和配套建设，60万元用于运营经费。
    运营主体：芒康县帮达乡毛尼村经济合作社
    资产确权：芒康县帮达乡毛尼村村民委员会</t>
  </si>
  <si>
    <t>续建</t>
  </si>
  <si>
    <t>中央衔接资金为280万元；自治区衔接资金200万元；市级配套资金为10万元；县级配套资金为70万元。</t>
  </si>
  <si>
    <t>根据初步测算，从原料加工、成品生产到销售及其劳务报酬等方面来看，本项目每年净收益可达20万元。</t>
  </si>
  <si>
    <t>芒康县嘎托镇达吉村无土栽培项目</t>
  </si>
  <si>
    <t>达吉村</t>
  </si>
  <si>
    <t>1、可行性:改善村民饮食均衡。村民长期慢性病较多，日常饮食成分单一，主要是青稞、大米、肉类等。加上村离县城10公里处，购买极不方便，为持续、稳定满足村民对健康、绿色食品的需求，改善村民饮食，搭配维生素、微量元素的摄入，可逐步改善村民身体状况。2、必要性:增加村民收入。村民大部分无就业技能，引进新型无土栽培农业生产技术，有利于提升村民的文化素质，掌握先进的农业技能和知识，掌握现代化农业生产管理模式和技术。3、建设内容：建设温室大棚2座，占地600平方米，采用双层骨架三层薄膜，配备无土栽培系统。4、管护机制:项目运营管理主要由达吉村委员会组织经营，安排人员接受培训，管理日常运营。5、资产确权:芒康县嘎托镇达吉村</t>
  </si>
  <si>
    <t>中央衔接资金为36.2094万元。</t>
  </si>
  <si>
    <t>项目施工期间预计带动4名本村群众增收1万元以上。建成后，正常运营期限内第一年试运营，第二年开始预计营收10万元，可带动3户3人大学生实现“家门口”就业，年增收5万余元。</t>
  </si>
  <si>
    <t>芒康县2025年人畜分离项目</t>
  </si>
  <si>
    <t>芒康县13个乡（镇）</t>
  </si>
  <si>
    <r>
      <rPr>
        <b/>
        <sz val="14"/>
        <rFont val="宋体"/>
        <charset val="134"/>
      </rPr>
      <t>1、可行性:促进畜牧业可持续发展</t>
    </r>
    <r>
      <rPr>
        <b/>
        <sz val="14"/>
        <rFont val="Times New Roman"/>
        <charset val="134"/>
      </rPr>
      <t>‌</t>
    </r>
    <r>
      <rPr>
        <b/>
        <sz val="14"/>
        <rFont val="宋体"/>
        <charset val="134"/>
      </rPr>
      <t>：人畜分离模式不仅提高了养殖效益，还降低了环境污染和资源浪费，有助于畜牧业的可持续发展。通在人畜分离模式下，养殖活动集中管理，可以有效解决村庄卫生问题，减少粪便堆积和疾病传播，提升村庄的整体宜居环境。                                                                                                    2、必要性:有效预防疾病传播，该项目的实施不仅会有效避免人畜健康的问题，还可能有效控制公共卫生问题。通过人畜分离，可以减少脏乱差现象，提升农村的整体环境质量</t>
    </r>
    <r>
      <rPr>
        <b/>
        <sz val="14"/>
        <rFont val="Times New Roman"/>
        <charset val="134"/>
      </rPr>
      <t>‌</t>
    </r>
    <r>
      <rPr>
        <b/>
        <sz val="14"/>
        <rFont val="宋体"/>
        <charset val="134"/>
      </rPr>
      <t>。                                                              3、建设内容:芒康县北中部乡（镇）计划实施人畜分离2078户，嘎托镇、宗西乡、如美镇、曲登乡、措瓦乡、洛尼乡、索多西乡、曲孜卡乡、朱巴龙乡、帮达乡、徐中乡、木许乡、纳西民族乡，所有乡镇实施分散式人畜分离2078户。4、管护机制:项目运营管理主要由11乡政府负责管理日常运营。                                                      5、资产确权:嘎托镇政府、宗西乡政府、如美镇政府、曲登乡政府、措瓦乡政府、洛尼乡政府、索多西乡政府、曲孜卡乡政府、朱巴龙乡政府、帮达乡政府、徐中乡政府</t>
    </r>
  </si>
  <si>
    <t>中央衔接资金为2078万元。</t>
  </si>
  <si>
    <t>预计户均增收2800元</t>
  </si>
  <si>
    <t>（二）小型公益性基础设施类</t>
  </si>
  <si>
    <t>1.农田灌溉</t>
  </si>
  <si>
    <t>芒康县曲登乡曲登村灾后农田恢复项目</t>
  </si>
  <si>
    <t>芒康县曲登乡曲登村</t>
  </si>
  <si>
    <t>1、可行性：通过实施本项目，提高群众粮食安全生产，促进农牧民增收。2、必要性：有效解决群众农田安全生产及灌溉用水和高效节水等民生问题。3、建设内容（受灾面积80亩左右）新建取水口2座，沉砂池2座，恢复输水渠道1325m，修建浆砌石挡墙715m，预留渠道分水口55处，耕地面层清淤2万m3，种植土回填2万m3，撒有机肥36t）。4:管护机制：曲登乡曲登村村委会。5、资产确权：芒康县曲登乡曲登村村委会</t>
  </si>
  <si>
    <t>中央衔接资金为224万元；自治区衔接资金120万元；市级配套资金为35.64万元；县级配套资金为70万元。</t>
  </si>
  <si>
    <t>目受益群众户46户、项目受益群众人数302人。</t>
  </si>
  <si>
    <t>芒康县洛尼乡洛尼村土地整治及灌溉工程建设项目</t>
  </si>
  <si>
    <t>芒康县洛尼乡洛尼村</t>
  </si>
  <si>
    <t>1、可行性：通过实施本项目，提高群众粮食产量，促进农牧民增收。2、必要性：有效解决群众农田灌溉用水及高效节水等民生问题。3、建设内容：建设面积600亩，建设内容包括新建排灌渠道5条，新建Φ200PE管道2条，取水口一处，200m³蓄水池2座，沉沙池3处，同时配备渠道附属工程。4、管护机制：芒康县洛尼乡洛尼村村委会。5、资产确权：芒康县洛尼乡洛尼村村委会</t>
  </si>
  <si>
    <t>中央衔接资金为264万元；自治区衔接资金180万元；市级配套资金为34.24万元；县级配套资金为50万元。</t>
  </si>
  <si>
    <t>目受益群众户45户、项目受益群众人数270人。</t>
  </si>
  <si>
    <t>芒康县宗西乡宗荣村古日荣组农田灌溉项目</t>
  </si>
  <si>
    <t>芒康县宗西乡宗荣村古日荣组</t>
  </si>
  <si>
    <t>1、可行性：通过实施本项目，提高群众粮食产量，促进农牧民增收。2、必要性：有效解决群众农田灌溉用水及高效节水等民生问题。3、建设内容：新建取水口2座，沉砂池2座、引水管道2990M、灌溉渠道2575M、管道跨沟2处等配套附属设施。4、管护机制：芒康县朱宗西乡宗荣村村委会。5、资产确权：芒康县宗西乡宗荣村村委会</t>
  </si>
  <si>
    <t>中央衔接资金为178万元；自治区衔接资金120万元；市级配套资金为26.5万元；县级配套资金为40万元。</t>
  </si>
  <si>
    <t>目受益群众户18户、项目受益群众人数126人。</t>
  </si>
  <si>
    <t>芒康县索多西乡达海龙村灌溉水渠建设项目</t>
  </si>
  <si>
    <t>芒康县索多西乡达海龙</t>
  </si>
  <si>
    <t>1、可行性：通过实施本项目，提高群众粮食产量，促进农牧民增收。2、必要性：有效解决群众农田灌溉用水及高效节水等民生问题。3、建设内容：新建新建取水口6座，新建沉砂池5座，各类管道4632M，渠道衬砌7965M，蓄水池3座，分水口144处，跨河5处、穿路6处。4、管护机制：芒康县索多西乡达海龙村委会。5、资产确权：芒康县索多西乡达海龙村委会</t>
  </si>
  <si>
    <t>中央衔接资金为306万元；自治区衔接资金240万元；市级配套资金为78.68万元；县级配套资金为70万元。</t>
  </si>
  <si>
    <t>目受益群众户80户、项目受益群众人数490人。</t>
  </si>
  <si>
    <t>芒康县嘎托镇加它村马龙组灌溉水渠建设项目</t>
  </si>
  <si>
    <t>嘎托镇加它村马龙组</t>
  </si>
  <si>
    <t>1、可行性：通过实施本项目，提高群众粮食产量，促进农牧民增收。2、必要性：有效解决群众农田灌溉用水及高效节水等民生问题。3、建设内容：新建取水口4座，新建沉砂池4座，输水管道1350m，渠道衬砌8600m，分水口170处，水池3座。4、管护机制：芒康县嘎托镇加它村村委会。5、资产确权：芒康县嘎托镇加它村村委会</t>
  </si>
  <si>
    <t>中央衔接资金为358万元；自治区衔接资金240万元；市级配套资金为39.35万元；县级配套资金为60万元。</t>
  </si>
  <si>
    <t>目受益群众户52户、项目受益群众人数368人。</t>
  </si>
  <si>
    <t>芒康县木许乡木许村灌溉管道灾后维修项目</t>
  </si>
  <si>
    <t>芒康县木许乡木许村</t>
  </si>
  <si>
    <t>1、可行性：通过实施本项目，提高群众粮食产量，促进农牧民增收。2、必要性：有效解决群众农田灌溉用水及高效节水等民生问题。3、建设内容：管道恢复、新建管道支墩、镇墩，新建管道钢管渡槽及相关配套设施。4:管护机制：芒康县木许乡木许村村委会。5、资产确权：芒康县木许乡木许村村委会</t>
  </si>
  <si>
    <t>中央衔接资金为40万元；自治区衔接资金20万元；市级配套资金为8.5万元；县级配套资金为10万元。</t>
  </si>
  <si>
    <t>项目受益群众户54户、项目受益群众人数306人。</t>
  </si>
  <si>
    <t>芒康县朱巴龙乡松瓦村卡麦组水渠项目</t>
  </si>
  <si>
    <t>芒康县朱巴龙乡松瓦村</t>
  </si>
  <si>
    <t>1、可行性：通过实施本项目，可有效提高群众粮食安全生产，促进农牧民群众收益。2、必要性：有效解决群众农田灌溉用水及高效节水等民生问题。3、建设内容：新建明沟混泥土水渠2500米，取水口1座，蓄水池200立方。4、管护机制：芒康县朱巴龙乡松瓦村村委会。5、资产确权：芒康县朱巴龙乡松瓦村村委会</t>
  </si>
  <si>
    <t>中央衔接资金为90万元；自治区衔接资金40万元；市级配套资金为20万元；县级配套资金为30万元。</t>
  </si>
  <si>
    <t>芒康县如美镇拉乌村德美组灌溉水渠建设项目</t>
  </si>
  <si>
    <t>芒康县如美镇拉乌村德美组</t>
  </si>
  <si>
    <t>1、可行性：通过实施本项目，提高群众粮食产量，促进农牧民增收。2、必要性：有效解决群众农田灌溉用水及高效节水等民生问题。3、建设内容为：新建沉砂池1座，汇水池1座，渠道衬砌1420m，分水口40处。4、管护机制：芒康县如美镇拉乌村村委会。5、资产确权：芒康县如美镇拉乌村村委会</t>
  </si>
  <si>
    <t>中央衔接资金为58万元；自治区衔接资金30万元；市级配套资金为8.91万元；县级配套资金为20万元。</t>
  </si>
  <si>
    <t>项目受益群众户110户、项目受益群众人数 650人。</t>
  </si>
  <si>
    <t>芒康县如美镇卡均村灾后重建项目</t>
  </si>
  <si>
    <t>芒康县如美镇卡均村</t>
  </si>
  <si>
    <t>1、可行性：通过实施本项目，提高群众粮食产量，促进农牧民增收。2、必要性：有效解决群众农田灌溉用水及高效节水等解决生活饮用水民生问题。3、建设内容：重建取水口3座，沉砂池3座、恢复重建DN315PE管200米，DN300×6无缝钢管100米，C25F200砼挡土墙400m3。4、管护机制：芒康县如美镇卡均村村委会。5、资产确权：芒康县如美镇卡均村村委会</t>
  </si>
  <si>
    <t>中央衔接资金为44万元；自治区衔接资金20万元；市级配套资金为6.22万元；县级配套资金为18万元。</t>
  </si>
  <si>
    <t>项目受益群众户86户、项目受益群众人数 483人。</t>
  </si>
  <si>
    <t xml:space="preserve">2.水利类  </t>
  </si>
  <si>
    <t>芒康县徐中乡尼玛莎村日西组水渠维修工程</t>
  </si>
  <si>
    <t>徐中乡尼玛沙村</t>
  </si>
  <si>
    <t>可行性：经现场调查，尼玛沙村日西组灌溉水源水量充足，现场施工条件成熟，施工难度不大。必要性：本工程的实施，可有效解决尼玛沙村日西组300亩耕地灌溉用水，粮食产量可得到较大提高；建设内容：取水口1座，DN200PE管道1500米，300立方米水池1座。运营主体：芒康县徐中乡尼玛沙村村民委员会负责工程后期运行管理。资产确权：工程竣工验收后，签订《移交证书》，工程移交至芒康县徐中乡尼玛沙村村民委员会。</t>
  </si>
  <si>
    <t>中央衔接资金为55万元；自治区衔接资金20万元；市级配套资金为8.61万元；县级配套资金为20万元。</t>
  </si>
  <si>
    <t>项目受益群众户16户、项目受益群众人数 118人。</t>
  </si>
  <si>
    <t>芒康县百人以上农村供水工程饮水安全提升项目</t>
  </si>
  <si>
    <t>措瓦乡库孜村、仲日村，徐中乡哈扎村、门巴村，竹巴龙乡竹草地贡村，木许乡安东村、昂多乡曲塔村、纳西乡纳西村、加达村，嘎托镇火拉村、卓俄村、仲堆村，帮达乡加尼顶村。</t>
  </si>
  <si>
    <t xml:space="preserve">可行性：根据现场调查情况，拟建各农村供水工程点的水源满足需求，亦可在村庄附近打造水井解决供水。
必要性：受近年来气候影响，我县农村供水出现多处水源干枯现象，需更换水源；且已建多处农村供水水源为河床水，水质不稳定，无法满足正在供水需求，须对水源进行更换和配套净水、消毒设备。
建设内容：新建水井4座及配套设施，改造取水口6处，供水管道35km，10方蓄水池6座，20方蓄水池7座，30方蓄水池2座50方蓄水池1座，水质集中处理设备6套，设备房6间。
管护机制：各工程点所在村民委员会负责工程后期运行管理。工程竣工验收后，签订《移交证书》，工程移交至各工程点所在村民委员会。
 </t>
  </si>
  <si>
    <t>中央衔接资金为360万元；自治区衔接资金252万元；市级配套资金为18.36万元；县级配套资金为90万元。</t>
  </si>
  <si>
    <t>项目受益群众户247户、项目受益群众人数 1734人。</t>
  </si>
  <si>
    <t>芒康县曲登乡邓巴村农村供水水质提升试点工程</t>
  </si>
  <si>
    <t>曲登乡邓巴村</t>
  </si>
  <si>
    <t>可行性：通过改造水源，增加净化消毒设施，提高供水水质。通过改造供水管网和防冻取水桩，可有效解决季节性通水问题。
必要性：邓巴村因使用河溪水水源，汛期水质浑浊，影响供水水质质量，且部分住户存在季节性通水问题。建设内容：改造截潜流取水口1座，配套水质净化池1座，水质净化设备1套，dn110输水管道7500米，入户工程96处。管护机制：芒康县曲登乡邓巴村村民委员会负责工程后期运行管理。工程竣工验收后，签订《移交证书》，工程移交至芒康县曲登乡邓巴村村民委员会。</t>
  </si>
  <si>
    <t>中央以工代赈资金为349万元，县级配套资金为50万元。</t>
  </si>
  <si>
    <t>项目受益群众户107户、项目受益群众人数 1121人。</t>
  </si>
  <si>
    <t>芒康县嘎托镇平德村安置点供水提升工程</t>
  </si>
  <si>
    <t>嘎托镇平德村</t>
  </si>
  <si>
    <t>可行性：通过新建新水源，铺设管道等配套设施，可有效解平德村供水困难问题。必要性：目前在县城水厂管网延伸供水，因水压不足导致供水不正常。建设内容：维修原水池1座，新增泉水取水口1座，铺设dn110PB管道4680米，dn25PB管道755米，新建150立方米蓄水池1座，安置点内新增4个取水点。管护机制：芒康县嘎托镇平德村村民委员会负责工程后期运行管理。工程竣工验收后，签订《移交证书》，工程移交至芒康县嘎托镇平德村村民委员会。</t>
  </si>
  <si>
    <t>中央衔接资金为103万元；自治区衔接资金74万元；市级配套资金为6.59万元；县级配套资金为30万元。</t>
  </si>
  <si>
    <t>项目受益群众户157户、项目受益群众人数 1121人。</t>
  </si>
  <si>
    <t>芒康县朱巴龙乡朱巴龙村
农村供水提升项目</t>
  </si>
  <si>
    <t>朱巴龙乡朱巴龙村</t>
  </si>
  <si>
    <t>可行性：经现场调查，拟建水源水质、水量满足供水需求。
必要性：本工程的实施，可解决朱巴龙村近1200名群众生活饮用水质量，缓解朱巴龙乡供水不足问题。建设内容：本工程主要建设内容：新建取水口1个，50m³沉砂池1座，150m³蓄水池1座，闸阀井44座，输水管DN110（t=6mm）无缝钢管13726.49m，配水主管1.6MpaDN50PE管1021.22m，入户管1.6MpaDN25PE管120m，防冻供水桩4座，250t/d水质净化消毒设备系统1套。管护机制：芒康县朱巴龙乡朱巴龙村村民委员会负责工程后期运行管理。工程竣工验收后，签订《移交证书》，工程移交至芒康县朱巴龙乡朱巴龙村村民委员会。</t>
  </si>
  <si>
    <t>中央衔接资金为330万元；自治区衔接资金239万元；市级配套资金为15.51万元；县级配套资金为100万元。</t>
  </si>
  <si>
    <t>项目受益群众户113户、项目受益群众人数 1200人。</t>
  </si>
  <si>
    <t>芒康县昂多乡水利基础设施提升项目</t>
  </si>
  <si>
    <t>昂多乡曲塔村、吉措村</t>
  </si>
  <si>
    <t>可行性：拟建防洪堤未占用耕地和林草地，项目所在地地材满足建设要求。
必要性：因曲塔村加油站下游段未修建防洪堤，2023年8月份，被洪水冲毁耕地2.8亩，至今未对防洪堤进行加固。
建设内容：吉措村：新建水井2口及配套5.5光伏泵站系统2套，dn90PE供水管网改造7.2km，增加保温措施。维修截潜流取水口1座，dn90管道保温2.5km；曲塔村：新建水井1口及配套5.5光伏泵站系统1套，铺设dn63管道2.6km，维修20方蓄水池1座；新建5级提防，10年一遇m防洪堤0.8km，堤身为埋石混凝土结构，堤顶宽0.5m，堤高3.50m，底宽1.85m。
管护机制：芒康县昂多乡曲塔村、吉措村村民委员会负责工程后期运行管理。工程竣工验收后，签订《移交证书》，工程移交至昂多乡曲塔村、吉措村村民委员会。</t>
  </si>
  <si>
    <t>中央衔接资金为271万元；自治区衔接资金182万元；市级配套资金为17万元；县级配套资金为50万元。</t>
  </si>
  <si>
    <t>项目受益群众户85户、项目受益群众人数 466人。</t>
  </si>
  <si>
    <t>3.交通类</t>
  </si>
  <si>
    <t>芒康县措瓦乡日许村多巴组3号桥梁工程</t>
  </si>
  <si>
    <t>措瓦乡日许村</t>
  </si>
  <si>
    <t>必要性：该项目点位现状无任何跨沟设施，村民出行直接在冲沟里通行。雨季时该冲沟泥石流很大，冬季时冲沟里河水结冰，存在严重安全隐患，严重影响多巴组47户363人出行。
可行性：该项目的建设可以直接跨过该冲沟，让村民不在涉水过河，消除安全隐患，推动带动多巴组的经济发展。
建设内容：新建一座1-20米空心板桥梁（含导流堤、引道）,护栏（0.5米）+行车道(4.5米)+护栏(0.5米)，路线全长0.245公里。</t>
  </si>
  <si>
    <t>中央衔接资金为48万元；自治区衔接资金30万元；市级配套资金为5万元；县级配套资金为13万元。</t>
  </si>
  <si>
    <t>项目建成后受益群众达47户363人</t>
  </si>
  <si>
    <t>芒康县洛尼乡洛尼村洛尼组桥梁工程</t>
  </si>
  <si>
    <t>洛尼乡洛尼村</t>
  </si>
  <si>
    <t>必要性：该项目现状为简易木桥，河宽桥小。每年雨季时，河水会将木桥冲走，迫使村民有时不得不涉水过河，存在严重的安全隐患，制约着洛尼组的经济发展。
可行性：该项目的建设能直接跨越河流，不再让村民涉水过河，消除安全隐患，推动洛尼组的经济发展。
建设内容：新建一座3-20米空心板桥梁（含导流堤、引道）,护栏（0.5米）+行车道(4.5米)+护栏(0.5米)，路线全长0.182公里。</t>
  </si>
  <si>
    <t>中央衔接资金为299万元；自治区衔接资金200万元；市级配套资金为20.37万元；县级配套资金为80万元。</t>
  </si>
  <si>
    <t>项目建成后受益群众达34户365人</t>
  </si>
  <si>
    <t>芒康县嘎托镇巴拉村左尼组1号桥梁工程</t>
  </si>
  <si>
    <t>嘎托镇巴拉村</t>
  </si>
  <si>
    <t>必要性：该项目现状为危桥，给村民出行造成严重的安全隐患，制约着左尼组的经济发展。
可行性：该项目的建设能极大改善村民出行条件，消除安全隐患，推动左尼组的经济发展。
建设内容：新建一座2-13米空心板桥梁（含导流堤、引道）,护栏（0.5米）+行车道(4.5米)+护栏(0.5米)。</t>
  </si>
  <si>
    <t>中央衔接资金为140万元；自治区衔接资金98万元；市级配套资金为8万元；县级配套资金为34万元。</t>
  </si>
  <si>
    <t>项目建成后受益群众达14户151人</t>
  </si>
  <si>
    <t>芒康县如美镇卡均村桥梁工程</t>
  </si>
  <si>
    <t>如美镇卡均村</t>
  </si>
  <si>
    <t>必要性：该项目点位现状无任何跨沟设施，村民出行直接在冲沟里通行。雨季时该冲沟泥石流较大，冬季时冲沟里河水结冰，存在严重安全隐患，严重影响村民出行。
可行性：该项目的建设可以直接跨过该冲沟，让村民不在涉水过河，消除安全隐患，推动带动卡均村及达日村的经济发展。
建设内容：1-25米T型桥梁，0.5米护栏+4.5米行车道+0.5米护栏（含导流堤300米）</t>
  </si>
  <si>
    <t>中央衔接资金为291.833万元；自治区衔接资金72万元；市级配套资金为6.167万元；县级配套资金为30万元。</t>
  </si>
  <si>
    <t>项目建成后受益群众达132户560人</t>
  </si>
  <si>
    <t>（三）宜居宜业和美村庄类</t>
  </si>
  <si>
    <t>芒康县措瓦乡仲日村高原和美村庄建设项目</t>
  </si>
  <si>
    <t>措瓦乡仲日村</t>
  </si>
  <si>
    <t>1必要性: 人居环境的改善可以提高农民的居住舒适度和生活质量，本项目的建设将通过对村内基础设施的改造提升，从而改善措瓦乡仲日村村容村貌，提升乡村文明建设程度。2、可行性：通过此次建设人居环境整治项目，不仅改善村庄人居环境，而且改善群众思想观念。通过补短板基础设施、提供更好生活条件。通过现场与乡政府、村委会以及百姓沟通了解，一致表示对本项目的建设需求非常渴望，本项目的实施覆盖措瓦乡仲日村全村，将对该村入户道路、庭院经济、院内硬化、室内电线改造、垃圾收集及处理等。房前屋后的绿化等进行改造改善3、建设内容：新建农副产品交易中心1045.93平方米；室外附属工程包括混凝土硬化702.27平方米；交易中心附属硬化343.9平方米，交易中心室外附属照明10盏，室外强弱电工程，室外给排水工程50立方米矩形蓄水池5座，化粪池1座，市政工程包括混泥土路面通路组38106平方米，防洪堤1314.18立方米，防洪挡墙606立方米，景观工程包括混泥土路面入户道路17460.9平方米，砂石路面入户道路3576.31平方米，晒坝2859.93平方米，垃圾分类收集点（含硬化）11个，3立方沟臂式垃圾箱11座，蔬菜大棚7544.43平方米，村客运站室外附属提升876.99平方米，方形树池10个，杨树10株，新大机井2座，太阳能路灯，庭院改造153户。4、管理机制：项目建成后实施分级管理制度。加强乡、村两级组织领导，乡级负责长效管护工作的日常监督和业务指导，村级对长效管护工作负总责，负责具体日常营护。坚持农民自愿，积极引导体现农民主体作用和主动性，充分发挥乡、村两级在组织实施和监督落实方面的关键作用，依靠群众，发挥群众智慧和力量维护美丽家园。5、管护主体：仲日村村委会。6、资产确权：芒康县措瓦乡仲日村村委会。</t>
  </si>
  <si>
    <t>中央衔接资金为2295.38万元其中（中央少数民族发展资金为737万元）；自治区衔接资金为525万元其中（少数民族发展资金为381万元）；市级配套资金为22.56万元；县级配套资金为73万元。</t>
  </si>
  <si>
    <t>153户，为本村1108人带来增收540万元</t>
  </si>
  <si>
    <t>芒康县洛尼乡洛尼村高原和美村庄建设项目</t>
  </si>
  <si>
    <t>1、必要性:本项目的建设将通过对村内基础设施的改造提升，从而改变洛尼乡洛尼村村貌，提升乡村文明程度，带动农村面貌全面提升。良好的人居环境整治将吸引更多的优质资源来发展振兴村庄，有效地推进乡村振兴战略，促进产业发展，为村庄带来新的变化。2、可行性:通过补短板基础设施、提供更好生活条件。通过现场与乡政府、村委会以及百姓沟通了解，一致表示对本项目的建设需求非常渴望，本项目的实施覆盖洛尼乡洛尼村全村5个自然组208户2035人，将对该村通组及入户道路、庭院改造由政府以奖代补每户3万元的形式发放给当地百姓，由老百姓自己修建；（到户蔬菜大棚）、安全供水、室内电线改造、房前屋后的绿化等进行改善。洛尼乡洛尼村位于S202贡芒公路沿线，距离县城45KM,交通便利。3、建设内容：改造通组路6.526公里；硬化入户道路60047.71平方米；新建1座小桥1-16m，新装太阳能路灯169盏，新建晒麦场479.1平方米，新建蔬菜温室大棚203个，庭院改造208户。4、管理机制：项目建成后实施分级管理制度。加强乡、村两级组织领导，乡级负责长效管护工作的日常监督和业务指导，村级对长效管护工作负总责，负责具体日常营护。坚持农民自愿，积极引导体现农民主体作用和主动性，充分发挥乡、村两级在组织实施和监督落实方面的关键作用，依靠群众，发挥群众智慧和力量维护美丽家园。5、管护主体：洛尼村村委会。6、资产确权、芒康县洛尼乡洛尼村村委会。</t>
  </si>
  <si>
    <t>中央衔接资金为2343万元其中（中央少数民族发展资金为1000万元）；自治区衔接资金525万元其中（自治区少数民族发展为525万元）；市级配套资金为25.54万元；县级配套资金为107万元。</t>
  </si>
  <si>
    <t>208户，为本村2035人带来增收788万元</t>
  </si>
  <si>
    <t>（四）人居环境整治类</t>
  </si>
  <si>
    <t>芒康县帮达乡戈托自然村人居环境整治项目</t>
  </si>
  <si>
    <t>1、必要性：芒康县帮达毛尼村乡戈托组共计32户295人，该组整体位于214国道旁边，入户道路为土路，几乎没有庭院经济，本项目将通过对村内基础设施的改造提升，完善本村基础设施、提供更好的生活条件。从而改变帮达乡毛尼村戈托组村容村貌，提升乡村文明建设程度。通过此次建设人居环境整治项目，不仅改善村庄人居环境，而且改善群众思想观念。2、可行性：通过现场与乡政府、村委会以及百姓沟通了解，一致表示对本项目的建设需求非常渴望。通过入户道路、庭院经济，庭院改造由政府以奖代补每户3万元的形式发放给当地百姓，由老百姓自己修建，室内电线改造、安全饮水等内容，参与群众受益人：为本组32户295人带来增收87万元。项目的实施还可解决当地94人的就业问题。3、建设内容：新建庭院经济32座，（温室大棚每座37.8㎡）改造入户道路6298.53㎡，新增饮水工程1项（含80m深机井和泵房等配套设施）新建民宿充电桩2套及热水器6套。4、管理机制：项目建成后实施分级管理制度。加强乡、村两级组织领导，乡级负责长效管护工作的日常监督和业务指导，村级对长效管护工作负总责，负责具体日常营护。坚持农民自愿，积极引导体现农民主体作用和主动性，充分发挥乡、村两级在组织实施和监督落实方面的关键作用，依靠群众，发挥群众智慧和力量维护美丽家园。5、管护主体：毛尼村村委会。6、资产确权：芒康县毛尼村村委会。</t>
  </si>
  <si>
    <t>中央衔接资金为292万元；自治区衔接资金47万元；市级配套资金为10.98万元；县级配套资金为72万元。</t>
  </si>
  <si>
    <t>项目建设过程中为本村32户，295人带来增收87万元。</t>
  </si>
  <si>
    <t>芒康县易地搬迁安置点维修及更新项目</t>
  </si>
  <si>
    <t>芒康县易地搬迁安置点</t>
  </si>
  <si>
    <t>1、必要性：芒康县全县域共15个易地搬迁安置点，全县搬迁户数2705户，搬迁总人口16955人，安置住房总套数2705套，为了易地扶贫搬迁持续巩固，对全县域易地扶贫搬迁安置点进行维修和更新。2、可行性：通过对易地扶贫搬迁安置点进行维修和更新，居住环境能得到大幅改善，能提升搬迁户的幸福感，获得感；能有效巩固易地扶贫搬迁后续工作。3、建设内容：总用地面积13796.68平方米，易地搬迁安置点内公共道路翻新及维修、设置复合藏式风格的太阳能路灯、铁质栏杆;排水沟维修、检查井维修、雨污水管网14个点零星维修、饮用水入户管网14个点零星维修;坡屋面防水维修;14个点的室内电气线路维修及附属设施维修等。4、管护机制：项目建成后实施分级管理制度加强乡、村两级组织领导，乡级负责长效管护工作的日常监督和业务指导，村级对长效管护工作负总责，负责具体日常营护。坚持农民自愿，积极引导体现农民主体作用和主动性，充分发挥乡、村两级在组织实施和监督落实方面的关键作用，依靠群众，发挥群众智慧和力量维护美丽家园。</t>
  </si>
  <si>
    <t>维修</t>
  </si>
  <si>
    <t>中央衔接资金为1848万元；自治区衔接资金209万元；市级配套资金为315.98万元；县级配套资金为318万元。</t>
  </si>
  <si>
    <t>参与群众受益人：全县17个安置点2705户，16955人，计划促进增收403.5万元。</t>
  </si>
  <si>
    <t>芒康县措瓦乡措瓦村人居环境整治项目</t>
  </si>
  <si>
    <t>措瓦乡措瓦村</t>
  </si>
  <si>
    <t xml:space="preserve">1、必要性: 芒康县措瓦乡措瓦村在位于S203省道旁边，需要提升农村人居环境整治、遇到雨水天气，入户道路极为难走。人居环境的改善可以提高农民的居住舒适度和生活质量，本项目的建设将通过对村内基础设施的改造提升，从而改措瓦乡措瓦村村容村貌，提升乡村文明建设程度。                                     2、可行性：通过此次建设人居环境整治项目，不仅改善村庄人居环境，而且改善群众思想观念。通过补短板基础设施、提供更好生活条件。通过现场与乡政府、村委会以及百姓沟通了解，一致表示对本项目的建设需求非常渴望，本项目的实施覆盖措瓦乡措瓦村全村，将对该村入户道路、庭院经济、院内硬化、室内电线改造、垃圾收集及处理等。房前屋后的绿化等进行改造。3、建设内容：入户路硬化36415平方，砂石路面20191平方米，垃圾分类收集点16个，新建取水口3座，蓄水池3座，管道工程600米及其他配套设施。 4、管理机制：项目建成后实施分级管理制度。加强乡、村两级组织领导，乡级负责长效管护工作的日常监督和业务指导，村级对长效管护工作负总责，负责具体日常营护。坚持农民自愿，积极引导体现农民主体作用和主动性，充分发挥乡、村两级在组织实施和监督落实方面的关键作用，依靠群众，发挥群众智慧和力量维护美丽家园。5、管护主体：措瓦乡措瓦村村委会。6、资产确权：芒康县措瓦乡措瓦村。                          </t>
  </si>
  <si>
    <t>中央衔接资金为747万元；自治区衔接资金150万元；市级配套资金为6.95万元；县级配套资金为78万元。</t>
  </si>
  <si>
    <t>项目受益群众 202户、项目受益群众人数 1628人。</t>
  </si>
  <si>
    <t>芒康县宗西乡通古村人居环境整治建设项目</t>
  </si>
  <si>
    <t>宗西乡通古村</t>
  </si>
  <si>
    <t>1、必要性：芒康县宗西乡通古村，乡村整体比较偏僻，群众思想相对落后，现入户道路狭窄，生产资料等按照原始人工和牲畜来完成搬运。人居环境的改善可以提高农民的居住舒适度和生活质量，本项目的建设将通过对村内基础设施的改造提升，从而改变宗西乡通古村村容村貌，提升乡村文明建设程度。2、可行性：通过此次建设人居环境整治项目，不仅改善村庄人居环境，而且改善群众思想观念。通过补短板基础设施、提供更好生活条件。通过现场与乡政府、村委会以及百姓沟通了解，一致表示对本项目的建设需求非常渴望。3、建设内容：新建通组公路9.711公里；改造入户道路3.54千米；集中淋浴室及附属工程，其中：淋浴房69.32平方米，主水管556米，取水口2个，露天洗澡池4个总面积约206.4平方米，通透式围墙152米，太阳能光伏板及蓄电池1套，烘干设备1台。4、管理机制：项目建成后实施分级管理制度。加强乡、村两级组织领导，乡级负责长效管护工作的日常监督和业务指导，村级对长效管护工作负总责，负责具体日常营护。坚持农民自愿，积极引导体现农民主体作用和主动性，充分发挥乡、村两级在组织实施和监督落实方面的关键作用，依靠群众，发挥群众智慧和力量维护美丽家园。5、管护主体：通古村村村委会。6、资产确权：芒康县宗西乡通古村村委会。</t>
  </si>
  <si>
    <t>中央衔接资金为759万元；自治区衔接资金150万元；市级配套资金为5.55万元；县级配套资金为80万元。</t>
  </si>
  <si>
    <t>项目受益群众126户、项目受益群众人数 1288 人。</t>
  </si>
  <si>
    <t>芒康县朱巴龙乡达嘎顶村人居环境整治工程</t>
  </si>
  <si>
    <t>朱巴龙乡达嘎顶村</t>
  </si>
  <si>
    <t>1、必要性：芒康县朱巴龙乡达嘎顶村共计32户279人，该村入户道路整体为土路，无庭院经济，本项目将通过对村内基础设施的改造提升，完善本村基础设施、提供更好的生活条件。从而改变达嘎顶村容村貌，提升乡村文明建设程度。2、可行性：通过现场与乡政府、村委会以及百姓沟通了解，一致表示对本项目的建设需求非常渴望，改善村内出行条件及村容村貌,参与群众受益人：为本村32户279人带来增收48万元。3、建设内容：入户道路硬化2.5km、村容村貌提升改造32户及附属工程，4、管理机制：项目建成后实施分级管理制度。加强乡、村两级组织领导，乡级负责长效管护工作的日常监督和业务指导，村级对长效管护工作负总责，负责具体日常营护。坚持农民自愿，积极引导体现农民主体作用和主动性，充分发挥乡、村两级在组织实施和监督落实方面的关键作用，依靠群众，发挥群众智慧和力量维护美丽家园。5、管护主体：达嘎顶村村委会。6、资产确权：芒康县达嘎顶村村委会。</t>
  </si>
  <si>
    <t>中央衔接资金为200万元</t>
  </si>
  <si>
    <t>项目受益群众32户、项目受益群众人数279人，计划促进增收48万元。</t>
  </si>
  <si>
    <t>芒康县2025年户厕改造项目</t>
  </si>
  <si>
    <t>昂多乡、戈波乡乡、索多西乡</t>
  </si>
  <si>
    <t>芒康县共计522户，昂多乡吉措村、曲塔村（分散式改造300户）；戈波乡（122户）；索多西乡安麦西村（100户）。</t>
  </si>
  <si>
    <t>改造</t>
  </si>
  <si>
    <t>中央衔接资金为104.4万元</t>
  </si>
  <si>
    <t>项目建成后受益群众达522户2540人</t>
  </si>
  <si>
    <t>（五）贷款贴息类</t>
  </si>
  <si>
    <t>芒康县2024年小额信贷及产业（项目）贴息还款项目</t>
  </si>
  <si>
    <t>芒康县16个乡（镇）</t>
  </si>
  <si>
    <t>芒康县贷款贴息（小额信贷贴息）282.5576万元</t>
  </si>
  <si>
    <t>中央衔接资金为282.5576万元</t>
  </si>
  <si>
    <t>项目受益群众户2280户、项目受益群众人数 10260人，受益脱贫户数2280户、受益脱贫人数10260人。</t>
  </si>
</sst>
</file>

<file path=xl/styles.xml><?xml version="1.0" encoding="utf-8"?>
<styleSheet xmlns="http://schemas.openxmlformats.org/spreadsheetml/2006/main">
  <numFmts count="6">
    <numFmt numFmtId="176" formatCode="0.00_ "/>
    <numFmt numFmtId="177" formatCode="0.0000_ "/>
    <numFmt numFmtId="42" formatCode="_ &quot;￥&quot;* #,##0_ ;_ &quot;￥&quot;* \-#,##0_ ;_ &quot;￥&quot;* &quot;-&quot;_ ;_ @_ "/>
    <numFmt numFmtId="41" formatCode="_ * #,##0_ ;_ * \-#,##0_ ;_ * &quot;-&quot;_ ;_ @_ "/>
    <numFmt numFmtId="178" formatCode="_ \¥* #,##0.00_ ;_ \¥* \-#,##0.00_ ;_ \¥* &quot;-&quot;??_ ;_ @_ "/>
    <numFmt numFmtId="43" formatCode="_ * #,##0.00_ ;_ * \-#,##0.00_ ;_ * &quot;-&quot;??_ ;_ @_ "/>
  </numFmts>
  <fonts count="36">
    <font>
      <sz val="11"/>
      <name val="宋体"/>
      <charset val="134"/>
    </font>
    <font>
      <b/>
      <sz val="11"/>
      <name val="宋体"/>
      <charset val="134"/>
    </font>
    <font>
      <b/>
      <sz val="14"/>
      <name val="宋体"/>
      <charset val="134"/>
      <scheme val="minor"/>
    </font>
    <font>
      <b/>
      <sz val="18"/>
      <name val="宋体"/>
      <charset val="134"/>
    </font>
    <font>
      <b/>
      <sz val="36"/>
      <name val="方正小标宋简体"/>
      <charset val="134"/>
    </font>
    <font>
      <b/>
      <sz val="12"/>
      <name val="宋体"/>
      <charset val="134"/>
    </font>
    <font>
      <b/>
      <sz val="14"/>
      <name val="宋体"/>
      <charset val="134"/>
    </font>
    <font>
      <b/>
      <sz val="12"/>
      <color theme="1"/>
      <name val="宋体"/>
      <charset val="134"/>
    </font>
    <font>
      <b/>
      <sz val="14"/>
      <color theme="1"/>
      <name val="宋体"/>
      <charset val="134"/>
    </font>
    <font>
      <sz val="11"/>
      <color indexed="8"/>
      <name val="宋体"/>
      <charset val="134"/>
    </font>
    <font>
      <sz val="11"/>
      <color rgb="FF000000"/>
      <name val="宋体"/>
      <charset val="134"/>
    </font>
    <font>
      <sz val="10"/>
      <name val="Arial"/>
      <charset val="134"/>
    </font>
    <font>
      <sz val="11"/>
      <color rgb="FFFFFFFF"/>
      <name val="宋体"/>
      <charset val="134"/>
    </font>
    <font>
      <sz val="11"/>
      <color rgb="FF000000"/>
      <name val="Tahoma"/>
      <charset val="134"/>
    </font>
    <font>
      <b/>
      <sz val="18"/>
      <color rgb="FF1F497D"/>
      <name val="宋体"/>
      <charset val="134"/>
    </font>
    <font>
      <sz val="12"/>
      <name val="Times New Roman"/>
      <charset val="134"/>
    </font>
    <font>
      <sz val="12"/>
      <name val="宋体"/>
      <charset val="134"/>
    </font>
    <font>
      <sz val="11"/>
      <color rgb="FFFA7D00"/>
      <name val="宋体"/>
      <charset val="134"/>
    </font>
    <font>
      <sz val="11"/>
      <color rgb="FF9C6500"/>
      <name val="宋体"/>
      <charset val="134"/>
    </font>
    <font>
      <sz val="10"/>
      <name val="宋体"/>
      <charset val="134"/>
    </font>
    <font>
      <b/>
      <sz val="11"/>
      <color rgb="FF000000"/>
      <name val="宋体"/>
      <charset val="134"/>
    </font>
    <font>
      <b/>
      <sz val="11"/>
      <color rgb="FFFFFFFF"/>
      <name val="宋体"/>
      <charset val="134"/>
    </font>
    <font>
      <b/>
      <sz val="11"/>
      <color rgb="FF1F497D"/>
      <name val="宋体"/>
      <charset val="134"/>
    </font>
    <font>
      <sz val="11"/>
      <color rgb="FF006100"/>
      <name val="宋体"/>
      <charset val="134"/>
    </font>
    <font>
      <i/>
      <sz val="11"/>
      <color rgb="FF7F7F7F"/>
      <name val="宋体"/>
      <charset val="134"/>
    </font>
    <font>
      <sz val="11"/>
      <color rgb="FF9C0006"/>
      <name val="宋体"/>
      <charset val="134"/>
    </font>
    <font>
      <sz val="11"/>
      <color rgb="FF3F3F76"/>
      <name val="宋体"/>
      <charset val="134"/>
    </font>
    <font>
      <sz val="11"/>
      <color rgb="FFFF0000"/>
      <name val="宋体"/>
      <charset val="134"/>
    </font>
    <font>
      <b/>
      <sz val="15"/>
      <color rgb="FF1F497D"/>
      <name val="宋体"/>
      <charset val="134"/>
    </font>
    <font>
      <b/>
      <sz val="13"/>
      <color rgb="FF1F497D"/>
      <name val="宋体"/>
      <charset val="134"/>
    </font>
    <font>
      <b/>
      <sz val="11"/>
      <color rgb="FFFA7D00"/>
      <name val="宋体"/>
      <charset val="134"/>
    </font>
    <font>
      <sz val="11"/>
      <color theme="1"/>
      <name val="宋体"/>
      <charset val="134"/>
      <scheme val="minor"/>
    </font>
    <font>
      <b/>
      <sz val="11"/>
      <color rgb="FF3F3F3F"/>
      <name val="宋体"/>
      <charset val="134"/>
    </font>
    <font>
      <u/>
      <sz val="11"/>
      <color rgb="FF0000FF"/>
      <name val="宋体"/>
      <charset val="134"/>
    </font>
    <font>
      <u/>
      <sz val="11"/>
      <color rgb="FF800080"/>
      <name val="宋体"/>
      <charset val="134"/>
    </font>
    <font>
      <b/>
      <sz val="14"/>
      <name val="Times New Roman"/>
      <charset val="134"/>
    </font>
  </fonts>
  <fills count="34">
    <fill>
      <patternFill patternType="none"/>
    </fill>
    <fill>
      <patternFill patternType="gray125"/>
    </fill>
    <fill>
      <patternFill patternType="solid">
        <fgColor rgb="FFB8CCE4"/>
        <bgColor indexed="64"/>
      </patternFill>
    </fill>
    <fill>
      <patternFill patternType="solid">
        <fgColor rgb="FFF79646"/>
        <bgColor indexed="64"/>
      </patternFill>
    </fill>
    <fill>
      <patternFill patternType="solid">
        <fgColor rgb="FFDBEEF3"/>
        <bgColor indexed="64"/>
      </patternFill>
    </fill>
    <fill>
      <patternFill patternType="solid">
        <fgColor rgb="FFFAC090"/>
        <bgColor indexed="64"/>
      </patternFill>
    </fill>
    <fill>
      <patternFill patternType="solid">
        <fgColor rgb="FFD7E4BC"/>
        <bgColor indexed="64"/>
      </patternFill>
    </fill>
    <fill>
      <patternFill patternType="solid">
        <fgColor rgb="FF9BBB59"/>
        <bgColor indexed="64"/>
      </patternFill>
    </fill>
    <fill>
      <patternFill patternType="solid">
        <fgColor rgb="FF93CDDD"/>
        <bgColor indexed="64"/>
      </patternFill>
    </fill>
    <fill>
      <patternFill patternType="solid">
        <fgColor rgb="FFB6DDE8"/>
        <bgColor indexed="64"/>
      </patternFill>
    </fill>
    <fill>
      <patternFill patternType="solid">
        <fgColor rgb="FFF2DBDA"/>
        <bgColor indexed="64"/>
      </patternFill>
    </fill>
    <fill>
      <patternFill patternType="solid">
        <fgColor rgb="FF8064A2"/>
        <bgColor indexed="64"/>
      </patternFill>
    </fill>
    <fill>
      <patternFill patternType="solid">
        <fgColor rgb="FFDBE5F1"/>
        <bgColor indexed="64"/>
      </patternFill>
    </fill>
    <fill>
      <patternFill patternType="solid">
        <fgColor rgb="FFFF8080"/>
        <bgColor indexed="64"/>
      </patternFill>
    </fill>
    <fill>
      <patternFill patternType="solid">
        <fgColor rgb="FFFFEB9C"/>
        <bgColor indexed="64"/>
      </patternFill>
    </fill>
    <fill>
      <patternFill patternType="solid">
        <fgColor rgb="FF4F81BD"/>
        <bgColor indexed="64"/>
      </patternFill>
    </fill>
    <fill>
      <patternFill patternType="solid">
        <fgColor rgb="FFD99593"/>
        <bgColor indexed="64"/>
      </patternFill>
    </fill>
    <fill>
      <patternFill patternType="solid">
        <fgColor rgb="FFA5A5A5"/>
        <bgColor indexed="64"/>
      </patternFill>
    </fill>
    <fill>
      <patternFill patternType="solid">
        <fgColor rgb="FFC6EFCE"/>
        <bgColor indexed="64"/>
      </patternFill>
    </fill>
    <fill>
      <patternFill patternType="solid">
        <fgColor rgb="FFE5B8B7"/>
        <bgColor indexed="64"/>
      </patternFill>
    </fill>
    <fill>
      <patternFill patternType="solid">
        <fgColor rgb="FFFFC7CE"/>
        <bgColor indexed="64"/>
      </patternFill>
    </fill>
    <fill>
      <patternFill patternType="solid">
        <fgColor rgb="FFFFCC99"/>
        <bgColor indexed="64"/>
      </patternFill>
    </fill>
    <fill>
      <patternFill patternType="solid">
        <fgColor rgb="FFB2A1C7"/>
        <bgColor indexed="64"/>
      </patternFill>
    </fill>
    <fill>
      <patternFill patternType="solid">
        <fgColor rgb="FFCCC0DA"/>
        <bgColor indexed="64"/>
      </patternFill>
    </fill>
    <fill>
      <patternFill patternType="solid">
        <fgColor rgb="FFFFFFCC"/>
        <bgColor indexed="64"/>
      </patternFill>
    </fill>
    <fill>
      <patternFill patternType="solid">
        <fgColor rgb="FFC2D69A"/>
        <bgColor indexed="64"/>
      </patternFill>
    </fill>
    <fill>
      <patternFill patternType="solid">
        <fgColor rgb="FFC0504D"/>
        <bgColor indexed="64"/>
      </patternFill>
    </fill>
    <fill>
      <patternFill patternType="solid">
        <fgColor rgb="FFE5E0EC"/>
        <bgColor indexed="64"/>
      </patternFill>
    </fill>
    <fill>
      <patternFill patternType="solid">
        <fgColor rgb="FF4BACC6"/>
        <bgColor indexed="64"/>
      </patternFill>
    </fill>
    <fill>
      <patternFill patternType="solid">
        <fgColor rgb="FFF2F2F2"/>
        <bgColor indexed="64"/>
      </patternFill>
    </fill>
    <fill>
      <patternFill patternType="solid">
        <fgColor rgb="FFFDE9D9"/>
        <bgColor indexed="64"/>
      </patternFill>
    </fill>
    <fill>
      <patternFill patternType="solid">
        <fgColor rgb="FFFCD5B4"/>
        <bgColor indexed="64"/>
      </patternFill>
    </fill>
    <fill>
      <patternFill patternType="solid">
        <fgColor rgb="FFEAF1DD"/>
        <bgColor indexed="64"/>
      </patternFill>
    </fill>
    <fill>
      <patternFill patternType="solid">
        <fgColor rgb="FF95B3D7"/>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double">
        <color rgb="FFFF8001"/>
      </bottom>
      <diagonal/>
    </border>
    <border>
      <left/>
      <right/>
      <top style="thin">
        <color rgb="FF4F81BD"/>
      </top>
      <bottom style="double">
        <color rgb="FF4F81BD"/>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style="thin">
        <color rgb="FF3F3F3F"/>
      </left>
      <right style="thin">
        <color rgb="FF3F3F3F"/>
      </right>
      <top style="thin">
        <color rgb="FF3F3F3F"/>
      </top>
      <bottom style="thin">
        <color rgb="FF3F3F3F"/>
      </bottom>
      <diagonal/>
    </border>
    <border>
      <left/>
      <right/>
      <top/>
      <bottom style="medium">
        <color rgb="FFA6BFDE"/>
      </bottom>
      <diagonal/>
    </border>
  </borders>
  <cellStyleXfs count="84">
    <xf numFmtId="0" fontId="0" fillId="0" borderId="0">
      <alignment vertical="center"/>
    </xf>
    <xf numFmtId="0" fontId="16" fillId="0" borderId="0" applyProtection="0">
      <alignment vertical="center"/>
    </xf>
    <xf numFmtId="0" fontId="16" fillId="0" borderId="0" applyProtection="0"/>
    <xf numFmtId="0" fontId="15" fillId="0" borderId="0"/>
    <xf numFmtId="0" fontId="16" fillId="0" borderId="0">
      <alignment vertical="center"/>
    </xf>
    <xf numFmtId="0" fontId="9" fillId="0" borderId="0" applyProtection="0">
      <alignment vertical="center"/>
    </xf>
    <xf numFmtId="0" fontId="19" fillId="0" borderId="0"/>
    <xf numFmtId="0" fontId="16" fillId="0" borderId="0"/>
    <xf numFmtId="0" fontId="9" fillId="0" borderId="0">
      <alignment vertical="center"/>
    </xf>
    <xf numFmtId="0" fontId="9" fillId="0" borderId="0">
      <protection locked="0"/>
    </xf>
    <xf numFmtId="0" fontId="10" fillId="0" borderId="0" applyProtection="0"/>
    <xf numFmtId="0" fontId="9" fillId="0" borderId="0" applyProtection="0">
      <alignment vertical="center"/>
    </xf>
    <xf numFmtId="0" fontId="12" fillId="22" borderId="0" applyProtection="0">
      <alignment vertical="center"/>
    </xf>
    <xf numFmtId="0" fontId="12" fillId="15" borderId="0" applyProtection="0">
      <alignment vertical="center"/>
    </xf>
    <xf numFmtId="0" fontId="11" fillId="0" borderId="0">
      <protection locked="0"/>
    </xf>
    <xf numFmtId="0" fontId="10" fillId="0" borderId="0" applyProtection="0">
      <alignment vertical="center"/>
    </xf>
    <xf numFmtId="0" fontId="18" fillId="14" borderId="0" applyProtection="0">
      <alignment vertical="center"/>
    </xf>
    <xf numFmtId="0" fontId="10" fillId="0" borderId="0">
      <alignment vertical="center"/>
    </xf>
    <xf numFmtId="0" fontId="27" fillId="0" borderId="0" applyProtection="0">
      <alignment vertical="center"/>
    </xf>
    <xf numFmtId="0" fontId="10" fillId="30" borderId="0" applyProtection="0">
      <alignment vertical="center"/>
    </xf>
    <xf numFmtId="0" fontId="9" fillId="0" borderId="0" applyProtection="0">
      <alignment vertical="center"/>
    </xf>
    <xf numFmtId="0" fontId="16" fillId="0" borderId="0">
      <alignment vertical="center"/>
    </xf>
    <xf numFmtId="0" fontId="25" fillId="20" borderId="0" applyProtection="0">
      <alignment vertical="center"/>
    </xf>
    <xf numFmtId="0" fontId="12" fillId="26" borderId="0" applyProtection="0">
      <alignment vertical="center"/>
    </xf>
    <xf numFmtId="0" fontId="10" fillId="13" borderId="0">
      <protection locked="0"/>
    </xf>
    <xf numFmtId="0" fontId="20" fillId="0" borderId="10" applyProtection="0">
      <alignment vertical="center"/>
    </xf>
    <xf numFmtId="0" fontId="12" fillId="28" borderId="0" applyProtection="0">
      <alignment vertical="center"/>
    </xf>
    <xf numFmtId="0" fontId="10" fillId="12" borderId="0" applyProtection="0">
      <alignment vertical="center"/>
    </xf>
    <xf numFmtId="0" fontId="9" fillId="0" borderId="0" applyProtection="0"/>
    <xf numFmtId="0" fontId="10" fillId="23" borderId="0" applyProtection="0">
      <alignment vertical="center"/>
    </xf>
    <xf numFmtId="0" fontId="9" fillId="0" borderId="0">
      <alignment vertical="center"/>
    </xf>
    <xf numFmtId="0" fontId="13" fillId="0" borderId="0" applyProtection="0">
      <alignment vertical="center"/>
    </xf>
    <xf numFmtId="0" fontId="22" fillId="0" borderId="0" applyProtection="0">
      <alignment vertical="center"/>
    </xf>
    <xf numFmtId="0" fontId="29" fillId="0" borderId="14" applyProtection="0">
      <alignment vertical="center"/>
    </xf>
    <xf numFmtId="9" fontId="10" fillId="0" borderId="0" applyProtection="0">
      <alignment vertical="center"/>
    </xf>
    <xf numFmtId="43" fontId="10" fillId="0" borderId="0">
      <alignment vertical="top"/>
      <protection locked="0"/>
    </xf>
    <xf numFmtId="178" fontId="10" fillId="0" borderId="0" applyProtection="0">
      <alignment vertical="center"/>
    </xf>
    <xf numFmtId="0" fontId="23" fillId="18" borderId="0" applyProtection="0">
      <alignment vertical="center"/>
    </xf>
    <xf numFmtId="0" fontId="12" fillId="25" borderId="0" applyProtection="0">
      <alignment vertical="center"/>
    </xf>
    <xf numFmtId="0" fontId="9" fillId="0" borderId="0">
      <alignment vertical="center"/>
    </xf>
    <xf numFmtId="41" fontId="10" fillId="0" borderId="0" applyProtection="0">
      <alignment vertical="center"/>
    </xf>
    <xf numFmtId="0" fontId="12" fillId="33" borderId="0" applyProtection="0">
      <alignment vertical="center"/>
    </xf>
    <xf numFmtId="0" fontId="30" fillId="29" borderId="12" applyProtection="0">
      <alignment vertical="center"/>
    </xf>
    <xf numFmtId="0" fontId="17" fillId="0" borderId="9" applyProtection="0">
      <alignment vertical="center"/>
    </xf>
    <xf numFmtId="0" fontId="10" fillId="24" borderId="13" applyProtection="0">
      <alignment vertical="center"/>
    </xf>
    <xf numFmtId="0" fontId="24" fillId="0" borderId="0" applyProtection="0">
      <alignment vertical="center"/>
    </xf>
    <xf numFmtId="42" fontId="10" fillId="0" borderId="0" applyProtection="0">
      <alignment vertical="center"/>
    </xf>
    <xf numFmtId="0" fontId="10" fillId="32" borderId="0" applyProtection="0">
      <alignment vertical="center"/>
    </xf>
    <xf numFmtId="0" fontId="16" fillId="0" borderId="0">
      <alignment vertical="center"/>
    </xf>
    <xf numFmtId="0" fontId="10" fillId="31" borderId="0" applyProtection="0">
      <alignment vertical="center"/>
    </xf>
    <xf numFmtId="0" fontId="31" fillId="0" borderId="0">
      <alignment vertical="center"/>
    </xf>
    <xf numFmtId="0" fontId="32" fillId="29" borderId="15" applyProtection="0">
      <alignment vertical="center"/>
    </xf>
    <xf numFmtId="0" fontId="33" fillId="0" borderId="0" applyProtection="0">
      <alignment vertical="center"/>
    </xf>
    <xf numFmtId="0" fontId="26" fillId="21" borderId="12" applyProtection="0">
      <alignment vertical="center"/>
    </xf>
    <xf numFmtId="0" fontId="28" fillId="0" borderId="14" applyProtection="0">
      <alignment vertical="center"/>
    </xf>
    <xf numFmtId="0" fontId="21" fillId="17" borderId="11" applyProtection="0">
      <alignment vertical="center"/>
    </xf>
    <xf numFmtId="0" fontId="10" fillId="0" borderId="0"/>
    <xf numFmtId="0" fontId="22" fillId="0" borderId="16" applyProtection="0">
      <alignment vertical="center"/>
    </xf>
    <xf numFmtId="0" fontId="34" fillId="0" borderId="0" applyProtection="0">
      <alignment vertical="center"/>
    </xf>
    <xf numFmtId="0" fontId="14" fillId="0" borderId="0" applyProtection="0">
      <alignment vertical="center"/>
    </xf>
    <xf numFmtId="0" fontId="10" fillId="10" borderId="0" applyProtection="0">
      <alignment vertical="center"/>
    </xf>
    <xf numFmtId="0" fontId="10" fillId="9" borderId="0" applyProtection="0">
      <alignment vertical="center"/>
    </xf>
    <xf numFmtId="0" fontId="10" fillId="19" borderId="0" applyProtection="0">
      <alignment vertical="center"/>
    </xf>
    <xf numFmtId="0" fontId="12" fillId="8" borderId="0" applyProtection="0">
      <alignment vertical="center"/>
    </xf>
    <xf numFmtId="0" fontId="9" fillId="0" borderId="0" applyProtection="0"/>
    <xf numFmtId="0" fontId="12" fillId="16" borderId="0" applyProtection="0">
      <alignment vertical="center"/>
    </xf>
    <xf numFmtId="0" fontId="16" fillId="0" borderId="0"/>
    <xf numFmtId="0" fontId="12" fillId="7" borderId="0" applyProtection="0">
      <alignment vertical="center"/>
    </xf>
    <xf numFmtId="0" fontId="10" fillId="6" borderId="0" applyProtection="0">
      <alignment vertical="center"/>
    </xf>
    <xf numFmtId="0" fontId="13" fillId="0" borderId="0">
      <protection locked="0"/>
    </xf>
    <xf numFmtId="0" fontId="12" fillId="5" borderId="0" applyProtection="0">
      <alignment vertical="center"/>
    </xf>
    <xf numFmtId="0" fontId="10" fillId="0" borderId="0">
      <protection locked="0"/>
    </xf>
    <xf numFmtId="0" fontId="12" fillId="11" borderId="0" applyProtection="0">
      <alignment vertical="center"/>
    </xf>
    <xf numFmtId="0" fontId="16" fillId="0" borderId="0">
      <protection locked="0"/>
    </xf>
    <xf numFmtId="0" fontId="10" fillId="27" borderId="0" applyProtection="0">
      <alignment vertical="center"/>
    </xf>
    <xf numFmtId="0" fontId="10" fillId="4" borderId="0" applyProtection="0">
      <alignment vertical="center"/>
    </xf>
    <xf numFmtId="0" fontId="12" fillId="3" borderId="0" applyProtection="0">
      <alignment vertical="center"/>
    </xf>
    <xf numFmtId="0" fontId="9" fillId="0" borderId="0" applyProtection="0">
      <alignment vertical="center"/>
    </xf>
    <xf numFmtId="0" fontId="11" fillId="0" borderId="0"/>
    <xf numFmtId="0" fontId="11" fillId="0" borderId="0" applyProtection="0"/>
    <xf numFmtId="0" fontId="9" fillId="0" borderId="0">
      <alignment vertical="center"/>
    </xf>
    <xf numFmtId="0" fontId="16" fillId="0" borderId="0">
      <alignment vertical="center"/>
    </xf>
    <xf numFmtId="0" fontId="10" fillId="2" borderId="0" applyProtection="0">
      <alignment vertical="center"/>
    </xf>
    <xf numFmtId="0" fontId="9" fillId="0" borderId="0"/>
  </cellStyleXfs>
  <cellXfs count="44">
    <xf numFmtId="0" fontId="0" fillId="0" borderId="0" xfId="0" applyAlignment="1">
      <alignment vertical="center"/>
    </xf>
    <xf numFmtId="0" fontId="1" fillId="0" borderId="0" xfId="0" applyFont="1" applyFill="1" applyAlignment="1">
      <alignment horizontal="center" vertical="center"/>
    </xf>
    <xf numFmtId="0" fontId="2" fillId="0" borderId="0" xfId="0" applyFont="1" applyFill="1" applyAlignment="1" applyProtection="1">
      <alignment horizontal="left" vertical="center" wrapText="1"/>
    </xf>
    <xf numFmtId="0" fontId="2" fillId="0" borderId="0" xfId="0" applyFont="1" applyFill="1" applyAlignment="1" applyProtection="1">
      <alignment horizontal="center" vertical="center" wrapText="1"/>
    </xf>
    <xf numFmtId="0" fontId="1" fillId="0" borderId="0" xfId="0" applyFont="1" applyFill="1" applyAlignment="1">
      <alignment vertical="center"/>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NumberFormat="1" applyFont="1" applyFill="1" applyAlignment="1">
      <alignment horizontal="center" vertical="center" wrapText="1"/>
    </xf>
    <xf numFmtId="0" fontId="4" fillId="0" borderId="0" xfId="71" applyNumberFormat="1" applyFont="1" applyFill="1" applyAlignment="1" applyProtection="1">
      <alignment horizontal="center" vertical="center" wrapText="1"/>
    </xf>
    <xf numFmtId="0" fontId="2"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3" xfId="8"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71" applyNumberFormat="1" applyFont="1" applyFill="1" applyAlignment="1" applyProtection="1">
      <alignment horizontal="left" vertical="center" wrapText="1"/>
    </xf>
    <xf numFmtId="0" fontId="2" fillId="0" borderId="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177" fontId="5" fillId="0" borderId="3"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177" fontId="6"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0" fontId="2" fillId="0" borderId="0" xfId="0" applyNumberFormat="1" applyFont="1" applyFill="1" applyAlignment="1">
      <alignment horizontal="left" vertical="center" wrapText="1"/>
    </xf>
    <xf numFmtId="0" fontId="2" fillId="0" borderId="5"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177" fontId="6" fillId="0" borderId="0" xfId="0" applyNumberFormat="1" applyFont="1" applyFill="1" applyAlignment="1">
      <alignment horizontal="center" vertical="center"/>
    </xf>
    <xf numFmtId="0" fontId="2" fillId="0" borderId="0" xfId="0" applyFont="1" applyFill="1" applyAlignment="1">
      <alignment horizontal="center" vertical="center" wrapText="1"/>
    </xf>
    <xf numFmtId="0" fontId="6" fillId="0" borderId="3" xfId="0" applyNumberFormat="1" applyFont="1" applyFill="1" applyBorder="1" applyAlignment="1">
      <alignment horizontal="center" vertical="center" wrapText="1"/>
    </xf>
    <xf numFmtId="0" fontId="4" fillId="0" borderId="0" xfId="71" applyNumberFormat="1" applyFont="1" applyFill="1" applyBorder="1" applyAlignment="1" applyProtection="1">
      <alignment vertical="center" wrapText="1"/>
    </xf>
    <xf numFmtId="0" fontId="1" fillId="0" borderId="0" xfId="0" applyFont="1" applyFill="1" applyBorder="1" applyAlignment="1">
      <alignment horizontal="center" vertical="center" wrapText="1"/>
    </xf>
    <xf numFmtId="0" fontId="5" fillId="0" borderId="0" xfId="0" applyNumberFormat="1" applyFont="1" applyFill="1" applyBorder="1" applyAlignment="1">
      <alignment horizontal="center" vertical="center" wrapText="1"/>
    </xf>
  </cellXfs>
  <cellStyles count="84">
    <cellStyle name="常规" xfId="0" builtinId="0"/>
    <cellStyle name="常规 10 5" xfId="1"/>
    <cellStyle name="常规 2 2 2 2" xfId="2"/>
    <cellStyle name="常规_重新梳理十二五项目-3-10金主任办后改建设内容" xfId="3"/>
    <cellStyle name="常规 2 2 2_“十四五”支持西藏经济社会发展规划建设项目建议方案20210309 -修改年份-A3版" xfId="4"/>
    <cellStyle name="常规 11 2" xfId="5"/>
    <cellStyle name="常规 2 3" xfId="6"/>
    <cellStyle name="常规 8" xfId="7"/>
    <cellStyle name="常规 5" xfId="8"/>
    <cellStyle name="常规 4 7" xfId="9"/>
    <cellStyle name="常规 2 2" xfId="10"/>
    <cellStyle name="常规_产业" xfId="11"/>
    <cellStyle name="60% - 强调文字颜色 4" xfId="12" builtinId="44"/>
    <cellStyle name="强调文字颜色 1" xfId="13" builtinId="29"/>
    <cellStyle name="常规_项目投入明细_8" xfId="14"/>
    <cellStyle name="常规 11" xfId="15"/>
    <cellStyle name="适中" xfId="16" builtinId="28"/>
    <cellStyle name="常规 12 3 2 2 2" xfId="17"/>
    <cellStyle name="警告文本" xfId="18" builtinId="11"/>
    <cellStyle name="20% - 强调文字颜色 6" xfId="19" builtinId="50"/>
    <cellStyle name="常规 3 2 4" xfId="20"/>
    <cellStyle name="常规 3" xfId="21"/>
    <cellStyle name="差" xfId="22" builtinId="27"/>
    <cellStyle name="强调文字颜色 2" xfId="23" builtinId="33"/>
    <cellStyle name="20% - 强调文字颜色 2 7 4 4" xfId="24"/>
    <cellStyle name="汇总" xfId="25" builtinId="25"/>
    <cellStyle name="强调文字颜色 5" xfId="26" builtinId="45"/>
    <cellStyle name="20% - 强调文字颜色 1" xfId="27" builtinId="30"/>
    <cellStyle name="常规 2 14" xfId="28"/>
    <cellStyle name="40% - 强调文字颜色 4" xfId="29" builtinId="43"/>
    <cellStyle name="常规 4" xfId="30"/>
    <cellStyle name="常规 22" xfId="31"/>
    <cellStyle name="标题 4" xfId="32" builtinId="19"/>
    <cellStyle name="标题 2" xfId="33" builtinId="17"/>
    <cellStyle name="百分比" xfId="34" builtinId="5"/>
    <cellStyle name="千位分隔" xfId="35" builtinId="3"/>
    <cellStyle name="货币" xfId="36" builtinId="4"/>
    <cellStyle name="好" xfId="37" builtinId="26"/>
    <cellStyle name="60% - 强调文字颜色 3" xfId="38" builtinId="40"/>
    <cellStyle name="常规_Sheet1" xfId="39"/>
    <cellStyle name="千位分隔[0]" xfId="40" builtinId="6"/>
    <cellStyle name="60% - 强调文字颜色 1" xfId="41" builtinId="32"/>
    <cellStyle name="计算" xfId="42" builtinId="22"/>
    <cellStyle name="链接单元格" xfId="43" builtinId="24"/>
    <cellStyle name="注释" xfId="44" builtinId="10"/>
    <cellStyle name="解释性文本" xfId="45" builtinId="53"/>
    <cellStyle name="货币[0]" xfId="46" builtinId="7"/>
    <cellStyle name="20% - 强调文字颜色 3" xfId="47" builtinId="38"/>
    <cellStyle name="常规 10" xfId="48"/>
    <cellStyle name="40% - 强调文字颜色 6" xfId="49" builtinId="51"/>
    <cellStyle name="常规 6" xfId="50"/>
    <cellStyle name="输出" xfId="51" builtinId="21"/>
    <cellStyle name="超链接" xfId="52" builtinId="8"/>
    <cellStyle name="输入" xfId="53" builtinId="20"/>
    <cellStyle name="标题 1" xfId="54" builtinId="16"/>
    <cellStyle name="检查单元格" xfId="55" builtinId="23"/>
    <cellStyle name="常规 16" xfId="56"/>
    <cellStyle name="标题 3" xfId="57" builtinId="18"/>
    <cellStyle name="已访问的超链接" xfId="58" builtinId="9"/>
    <cellStyle name="标题" xfId="59" builtinId="15"/>
    <cellStyle name="20% - 强调文字颜色 2" xfId="60" builtinId="34"/>
    <cellStyle name="40% - 强调文字颜色 5" xfId="61" builtinId="47"/>
    <cellStyle name="40% - 强调文字颜色 2" xfId="62" builtinId="35"/>
    <cellStyle name="60% - 强调文字颜色 5" xfId="63" builtinId="48"/>
    <cellStyle name="常规 2" xfId="64"/>
    <cellStyle name="60% - 强调文字颜色 2" xfId="65" builtinId="36"/>
    <cellStyle name="常规 50" xfId="66"/>
    <cellStyle name="强调文字颜色 3" xfId="67" builtinId="37"/>
    <cellStyle name="40% - 强调文字颜色 3" xfId="68" builtinId="39"/>
    <cellStyle name="常规 73" xfId="69"/>
    <cellStyle name="60% - 强调文字颜色 6" xfId="70" builtinId="52"/>
    <cellStyle name="常规 51" xfId="71"/>
    <cellStyle name="强调文字颜色 4" xfId="72" builtinId="41"/>
    <cellStyle name="常规 2 2 6" xfId="73"/>
    <cellStyle name="20% - 强调文字颜色 4" xfId="74" builtinId="42"/>
    <cellStyle name="20% - 强调文字颜色 5" xfId="75" builtinId="46"/>
    <cellStyle name="强调文字颜色 6" xfId="76" builtinId="49"/>
    <cellStyle name="常规_副本西藏自治区贫困县统筹整合使用财政涉农资金情况统计表（模版）参考表" xfId="77"/>
    <cellStyle name="常规_项目投入明细_11" xfId="78"/>
    <cellStyle name="常规_项目投入明细_10" xfId="79"/>
    <cellStyle name="常规 51 2" xfId="80"/>
    <cellStyle name="常规 2 2 2" xfId="81"/>
    <cellStyle name="40% - 强调文字颜色 1" xfId="82" builtinId="31"/>
    <cellStyle name="常规 2 11" xfId="83"/>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51"/>
  <sheetViews>
    <sheetView tabSelected="1" zoomScale="55" zoomScaleNormal="55" workbookViewId="0">
      <pane ySplit="6" topLeftCell="A29" activePane="bottomLeft" state="frozen"/>
      <selection/>
      <selection pane="bottomLeft" activeCell="I5" sqref="I5"/>
    </sheetView>
  </sheetViews>
  <sheetFormatPr defaultColWidth="9" defaultRowHeight="22.5"/>
  <cols>
    <col min="1" max="1" width="6.59166666666667" style="5" customWidth="1"/>
    <col min="2" max="2" width="12.5" style="6" customWidth="1"/>
    <col min="3" max="3" width="16.7166666666667" style="6" customWidth="1"/>
    <col min="4" max="4" width="19.7916666666667" style="6" customWidth="1"/>
    <col min="5" max="5" width="118.75" style="7" customWidth="1"/>
    <col min="6" max="6" width="10.6333333333333" style="5" customWidth="1"/>
    <col min="7" max="8" width="34" style="5" customWidth="1"/>
    <col min="9" max="9" width="23.8333333333333" style="8" customWidth="1"/>
    <col min="10" max="10" width="16.5" style="8" customWidth="1"/>
    <col min="11" max="11" width="15.6666666666667" style="8" customWidth="1"/>
    <col min="12" max="12" width="16" style="8" customWidth="1"/>
    <col min="13" max="13" width="15.1666666666667" style="8" customWidth="1"/>
    <col min="14" max="15" width="13.6333333333333" style="8" customWidth="1"/>
    <col min="16" max="16" width="42.3333333333333" style="5" customWidth="1"/>
    <col min="17" max="17" width="15.8333333333333" style="8" customWidth="1"/>
    <col min="18" max="18" width="15.3083333333333" style="5" customWidth="1"/>
    <col min="19" max="19" width="7.14166666666667" style="1" customWidth="1"/>
    <col min="20" max="20" width="14.275" style="1" customWidth="1"/>
    <col min="21" max="23" width="11.7833333333333" style="1" customWidth="1"/>
    <col min="24" max="16384" width="9" style="1"/>
  </cols>
  <sheetData>
    <row r="1" s="1" customFormat="1" ht="102" customHeight="1" spans="1:18">
      <c r="A1" s="9" t="s">
        <v>0</v>
      </c>
      <c r="B1" s="9"/>
      <c r="C1" s="9"/>
      <c r="D1" s="9"/>
      <c r="E1" s="25"/>
      <c r="F1" s="9"/>
      <c r="G1" s="9"/>
      <c r="H1" s="9"/>
      <c r="I1" s="9"/>
      <c r="J1" s="9"/>
      <c r="K1" s="9"/>
      <c r="L1" s="9"/>
      <c r="M1" s="9"/>
      <c r="N1" s="9"/>
      <c r="O1" s="9"/>
      <c r="P1" s="9"/>
      <c r="Q1" s="41"/>
      <c r="R1" s="42"/>
    </row>
    <row r="2" s="2" customFormat="1" ht="36" customHeight="1" spans="1:16">
      <c r="A2" s="10" t="s">
        <v>1</v>
      </c>
      <c r="B2" s="10"/>
      <c r="C2" s="10"/>
      <c r="D2" s="10"/>
      <c r="E2" s="10"/>
      <c r="F2" s="10"/>
      <c r="G2" s="10"/>
      <c r="H2" s="10"/>
      <c r="I2" s="34"/>
      <c r="J2" s="34"/>
      <c r="K2" s="34"/>
      <c r="L2" s="34"/>
      <c r="M2" s="34"/>
      <c r="N2" s="34"/>
      <c r="O2" s="34"/>
      <c r="P2" s="39"/>
    </row>
    <row r="3" s="3" customFormat="1" ht="52" customHeight="1" spans="1:16">
      <c r="A3" s="11" t="s">
        <v>2</v>
      </c>
      <c r="B3" s="11" t="s">
        <v>3</v>
      </c>
      <c r="C3" s="11" t="s">
        <v>4</v>
      </c>
      <c r="D3" s="11" t="s">
        <v>5</v>
      </c>
      <c r="E3" s="11" t="s">
        <v>6</v>
      </c>
      <c r="F3" s="11" t="s">
        <v>7</v>
      </c>
      <c r="G3" s="26" t="s">
        <v>8</v>
      </c>
      <c r="H3" s="27" t="s">
        <v>9</v>
      </c>
      <c r="I3" s="35" t="s">
        <v>10</v>
      </c>
      <c r="J3" s="35"/>
      <c r="K3" s="35"/>
      <c r="L3" s="35"/>
      <c r="M3" s="35"/>
      <c r="N3" s="35"/>
      <c r="O3" s="36"/>
      <c r="P3" s="11" t="s">
        <v>11</v>
      </c>
    </row>
    <row r="4" s="3" customFormat="1" ht="52" customHeight="1" spans="1:16">
      <c r="A4" s="12"/>
      <c r="B4" s="12"/>
      <c r="C4" s="12"/>
      <c r="D4" s="12"/>
      <c r="E4" s="12"/>
      <c r="F4" s="12"/>
      <c r="G4" s="28"/>
      <c r="H4" s="27"/>
      <c r="I4" s="36" t="s">
        <v>9</v>
      </c>
      <c r="J4" s="37" t="s">
        <v>12</v>
      </c>
      <c r="K4" s="37" t="s">
        <v>13</v>
      </c>
      <c r="L4" s="37" t="s">
        <v>14</v>
      </c>
      <c r="M4" s="37" t="s">
        <v>15</v>
      </c>
      <c r="N4" s="37" t="s">
        <v>16</v>
      </c>
      <c r="O4" s="37" t="s">
        <v>17</v>
      </c>
      <c r="P4" s="12"/>
    </row>
    <row r="5" s="3" customFormat="1" ht="36" customHeight="1" spans="1:16">
      <c r="A5" s="13" t="s">
        <v>18</v>
      </c>
      <c r="B5" s="13">
        <v>1</v>
      </c>
      <c r="C5" s="13">
        <v>2</v>
      </c>
      <c r="D5" s="13">
        <v>3</v>
      </c>
      <c r="E5" s="13">
        <v>4</v>
      </c>
      <c r="F5" s="13">
        <v>5</v>
      </c>
      <c r="G5" s="13">
        <v>7</v>
      </c>
      <c r="H5" s="13">
        <v>8</v>
      </c>
      <c r="I5" s="13">
        <v>9</v>
      </c>
      <c r="J5" s="13">
        <v>10</v>
      </c>
      <c r="K5" s="13">
        <v>11</v>
      </c>
      <c r="L5" s="13">
        <v>12</v>
      </c>
      <c r="M5" s="13">
        <v>13</v>
      </c>
      <c r="N5" s="13">
        <v>14</v>
      </c>
      <c r="O5" s="13">
        <v>15</v>
      </c>
      <c r="P5" s="13">
        <v>18</v>
      </c>
    </row>
    <row r="6" s="1" customFormat="1" ht="36" customHeight="1" spans="1:18">
      <c r="A6" s="14" t="s">
        <v>19</v>
      </c>
      <c r="B6" s="15"/>
      <c r="C6" s="15"/>
      <c r="D6" s="16"/>
      <c r="E6" s="17">
        <f>SUM(E7,E12,E35,E38,E45)</f>
        <v>32</v>
      </c>
      <c r="F6" s="17"/>
      <c r="G6" s="17"/>
      <c r="H6" s="29">
        <f t="shared" ref="H6:M6" si="0">H7+H12+H35+H38+H45</f>
        <v>22081.207</v>
      </c>
      <c r="I6" s="29">
        <f t="shared" si="0"/>
        <v>22081.207</v>
      </c>
      <c r="J6" s="29">
        <f t="shared" si="0"/>
        <v>15374</v>
      </c>
      <c r="K6" s="29">
        <f t="shared" si="0"/>
        <v>4233</v>
      </c>
      <c r="L6" s="29">
        <f t="shared" si="0"/>
        <v>773.207</v>
      </c>
      <c r="M6" s="29">
        <f t="shared" si="0"/>
        <v>1701</v>
      </c>
      <c r="N6" s="17">
        <f>SUM(N7,N12,N35,N38)</f>
        <v>0</v>
      </c>
      <c r="O6" s="17">
        <f>SUM(O7,O12,O35,O38)</f>
        <v>0</v>
      </c>
      <c r="P6" s="17"/>
      <c r="Q6" s="8"/>
      <c r="R6" s="5"/>
    </row>
    <row r="7" s="1" customFormat="1" ht="36" customHeight="1" spans="1:18">
      <c r="A7" s="17" t="s">
        <v>20</v>
      </c>
      <c r="B7" s="17"/>
      <c r="C7" s="17"/>
      <c r="D7" s="17"/>
      <c r="E7" s="17">
        <v>4</v>
      </c>
      <c r="F7" s="17"/>
      <c r="G7" s="17"/>
      <c r="H7" s="29">
        <f t="shared" ref="H7:O7" si="1">SUM(H8:H11)</f>
        <v>3274.2094</v>
      </c>
      <c r="I7" s="29">
        <f t="shared" si="1"/>
        <v>3274.2094</v>
      </c>
      <c r="J7" s="29">
        <f t="shared" si="1"/>
        <v>2694.2094</v>
      </c>
      <c r="K7" s="29">
        <f t="shared" si="1"/>
        <v>450</v>
      </c>
      <c r="L7" s="29">
        <f t="shared" si="1"/>
        <v>22</v>
      </c>
      <c r="M7" s="29">
        <f t="shared" si="1"/>
        <v>108</v>
      </c>
      <c r="N7" s="23">
        <f t="shared" si="1"/>
        <v>0</v>
      </c>
      <c r="O7" s="23">
        <f t="shared" si="1"/>
        <v>0</v>
      </c>
      <c r="P7" s="17"/>
      <c r="Q7" s="8"/>
      <c r="R7" s="5"/>
    </row>
    <row r="8" s="1" customFormat="1" ht="202" customHeight="1" spans="1:18">
      <c r="A8" s="18">
        <v>1</v>
      </c>
      <c r="B8" s="18" t="s">
        <v>21</v>
      </c>
      <c r="C8" s="18" t="s">
        <v>22</v>
      </c>
      <c r="D8" s="18" t="s">
        <v>23</v>
      </c>
      <c r="E8" s="30" t="s">
        <v>24</v>
      </c>
      <c r="F8" s="18" t="s">
        <v>25</v>
      </c>
      <c r="G8" s="18" t="s">
        <v>26</v>
      </c>
      <c r="H8" s="31">
        <v>600</v>
      </c>
      <c r="I8" s="31">
        <v>600</v>
      </c>
      <c r="J8" s="31">
        <v>300</v>
      </c>
      <c r="K8" s="31">
        <v>250</v>
      </c>
      <c r="L8" s="31">
        <v>12</v>
      </c>
      <c r="M8" s="31">
        <v>38</v>
      </c>
      <c r="N8" s="40">
        <v>0</v>
      </c>
      <c r="O8" s="40">
        <v>0</v>
      </c>
      <c r="P8" s="18" t="s">
        <v>27</v>
      </c>
      <c r="Q8" s="8"/>
      <c r="R8" s="5"/>
    </row>
    <row r="9" s="1" customFormat="1" ht="360" customHeight="1" spans="1:18">
      <c r="A9" s="18">
        <v>2</v>
      </c>
      <c r="B9" s="18" t="s">
        <v>21</v>
      </c>
      <c r="C9" s="18" t="s">
        <v>28</v>
      </c>
      <c r="D9" s="18" t="s">
        <v>29</v>
      </c>
      <c r="E9" s="30" t="s">
        <v>30</v>
      </c>
      <c r="F9" s="18" t="s">
        <v>31</v>
      </c>
      <c r="G9" s="18" t="s">
        <v>32</v>
      </c>
      <c r="H9" s="31">
        <v>560</v>
      </c>
      <c r="I9" s="31">
        <v>560</v>
      </c>
      <c r="J9" s="31">
        <v>280</v>
      </c>
      <c r="K9" s="31">
        <v>200</v>
      </c>
      <c r="L9" s="31">
        <v>10</v>
      </c>
      <c r="M9" s="31">
        <v>70</v>
      </c>
      <c r="N9" s="40">
        <v>0</v>
      </c>
      <c r="O9" s="40">
        <v>0</v>
      </c>
      <c r="P9" s="18" t="s">
        <v>33</v>
      </c>
      <c r="Q9" s="8"/>
      <c r="R9" s="5"/>
    </row>
    <row r="10" s="1" customFormat="1" ht="153" customHeight="1" spans="1:18">
      <c r="A10" s="18">
        <v>3</v>
      </c>
      <c r="B10" s="18" t="s">
        <v>21</v>
      </c>
      <c r="C10" s="18" t="s">
        <v>34</v>
      </c>
      <c r="D10" s="18" t="s">
        <v>35</v>
      </c>
      <c r="E10" s="30" t="s">
        <v>36</v>
      </c>
      <c r="F10" s="18" t="s">
        <v>25</v>
      </c>
      <c r="G10" s="18" t="s">
        <v>37</v>
      </c>
      <c r="H10" s="31">
        <v>36.2094</v>
      </c>
      <c r="I10" s="31">
        <v>36.2094</v>
      </c>
      <c r="J10" s="31">
        <v>36.2094</v>
      </c>
      <c r="K10" s="31">
        <v>0</v>
      </c>
      <c r="L10" s="31">
        <v>0</v>
      </c>
      <c r="M10" s="31">
        <v>0</v>
      </c>
      <c r="N10" s="40">
        <v>0</v>
      </c>
      <c r="O10" s="40">
        <v>0</v>
      </c>
      <c r="P10" s="18" t="s">
        <v>38</v>
      </c>
      <c r="Q10" s="8"/>
      <c r="R10" s="5"/>
    </row>
    <row r="11" s="1" customFormat="1" ht="210" customHeight="1" spans="1:18">
      <c r="A11" s="18">
        <v>4</v>
      </c>
      <c r="B11" s="18" t="s">
        <v>21</v>
      </c>
      <c r="C11" s="18" t="s">
        <v>39</v>
      </c>
      <c r="D11" s="18" t="s">
        <v>40</v>
      </c>
      <c r="E11" s="30" t="s">
        <v>41</v>
      </c>
      <c r="F11" s="18" t="s">
        <v>25</v>
      </c>
      <c r="G11" s="18" t="s">
        <v>42</v>
      </c>
      <c r="H11" s="31">
        <v>2078</v>
      </c>
      <c r="I11" s="31">
        <v>2078</v>
      </c>
      <c r="J11" s="31">
        <v>2078</v>
      </c>
      <c r="K11" s="31">
        <v>0</v>
      </c>
      <c r="L11" s="31">
        <v>0</v>
      </c>
      <c r="M11" s="31">
        <v>0</v>
      </c>
      <c r="N11" s="40">
        <v>0</v>
      </c>
      <c r="O11" s="40">
        <v>0</v>
      </c>
      <c r="P11" s="18" t="s">
        <v>43</v>
      </c>
      <c r="Q11" s="8"/>
      <c r="R11" s="5"/>
    </row>
    <row r="12" s="1" customFormat="1" ht="36" customHeight="1" spans="1:18">
      <c r="A12" s="18" t="s">
        <v>44</v>
      </c>
      <c r="B12" s="18"/>
      <c r="C12" s="18"/>
      <c r="D12" s="18"/>
      <c r="E12" s="18">
        <f>SUM(E13,E23,E30)</f>
        <v>19</v>
      </c>
      <c r="F12" s="18"/>
      <c r="G12" s="18"/>
      <c r="H12" s="31">
        <f>H13+H23+H30</f>
        <v>7214.48</v>
      </c>
      <c r="I12" s="31">
        <f t="shared" ref="I12:P12" si="2">I13+I23+I30</f>
        <v>7214.48</v>
      </c>
      <c r="J12" s="31">
        <f t="shared" si="2"/>
        <v>3808.833</v>
      </c>
      <c r="K12" s="31">
        <f t="shared" si="2"/>
        <v>2177</v>
      </c>
      <c r="L12" s="31">
        <f t="shared" si="2"/>
        <v>363.647</v>
      </c>
      <c r="M12" s="31">
        <f t="shared" si="2"/>
        <v>865</v>
      </c>
      <c r="N12" s="18">
        <f t="shared" si="2"/>
        <v>0</v>
      </c>
      <c r="O12" s="18">
        <f t="shared" si="2"/>
        <v>0</v>
      </c>
      <c r="P12" s="18"/>
      <c r="Q12" s="8"/>
      <c r="R12" s="5"/>
    </row>
    <row r="13" s="1" customFormat="1" ht="36" customHeight="1" spans="1:18">
      <c r="A13" s="19" t="s">
        <v>45</v>
      </c>
      <c r="B13" s="20"/>
      <c r="C13" s="20"/>
      <c r="D13" s="21"/>
      <c r="E13" s="18">
        <v>9</v>
      </c>
      <c r="F13" s="18"/>
      <c r="G13" s="18"/>
      <c r="H13" s="31">
        <f t="shared" ref="H13:M13" si="3">H14+H15+H16+H17+H18+H19+H20+H21+H22</f>
        <v>3198.04</v>
      </c>
      <c r="I13" s="31">
        <f t="shared" si="3"/>
        <v>3198.04</v>
      </c>
      <c r="J13" s="31">
        <f t="shared" si="3"/>
        <v>1562</v>
      </c>
      <c r="K13" s="31">
        <f t="shared" si="3"/>
        <v>1010</v>
      </c>
      <c r="L13" s="31">
        <f t="shared" si="3"/>
        <v>258.04</v>
      </c>
      <c r="M13" s="31">
        <f t="shared" si="3"/>
        <v>368</v>
      </c>
      <c r="N13" s="40">
        <f>SUM(N14:N18)</f>
        <v>0</v>
      </c>
      <c r="O13" s="40">
        <f>SUM(O14:O18)</f>
        <v>0</v>
      </c>
      <c r="P13" s="18"/>
      <c r="Q13" s="8"/>
      <c r="R13" s="5"/>
    </row>
    <row r="14" s="1" customFormat="1" ht="80" customHeight="1" spans="1:18">
      <c r="A14" s="18">
        <v>1</v>
      </c>
      <c r="B14" s="18" t="s">
        <v>21</v>
      </c>
      <c r="C14" s="18" t="s">
        <v>46</v>
      </c>
      <c r="D14" s="18" t="s">
        <v>47</v>
      </c>
      <c r="E14" s="30" t="s">
        <v>48</v>
      </c>
      <c r="F14" s="18" t="s">
        <v>25</v>
      </c>
      <c r="G14" s="18" t="s">
        <v>49</v>
      </c>
      <c r="H14" s="31">
        <v>449.64</v>
      </c>
      <c r="I14" s="31">
        <v>449.64</v>
      </c>
      <c r="J14" s="31">
        <v>224</v>
      </c>
      <c r="K14" s="31">
        <v>120</v>
      </c>
      <c r="L14" s="31">
        <v>35.64</v>
      </c>
      <c r="M14" s="31">
        <v>70</v>
      </c>
      <c r="N14" s="40">
        <v>0</v>
      </c>
      <c r="O14" s="40">
        <v>0</v>
      </c>
      <c r="P14" s="18" t="s">
        <v>50</v>
      </c>
      <c r="Q14" s="8"/>
      <c r="R14" s="5"/>
    </row>
    <row r="15" s="1" customFormat="1" ht="76" customHeight="1" spans="1:18">
      <c r="A15" s="18">
        <v>2</v>
      </c>
      <c r="B15" s="18" t="s">
        <v>21</v>
      </c>
      <c r="C15" s="18" t="s">
        <v>51</v>
      </c>
      <c r="D15" s="18" t="s">
        <v>52</v>
      </c>
      <c r="E15" s="30" t="s">
        <v>53</v>
      </c>
      <c r="F15" s="18" t="s">
        <v>25</v>
      </c>
      <c r="G15" s="18" t="s">
        <v>54</v>
      </c>
      <c r="H15" s="31">
        <v>528.24</v>
      </c>
      <c r="I15" s="31">
        <v>528.24</v>
      </c>
      <c r="J15" s="31">
        <v>264</v>
      </c>
      <c r="K15" s="31">
        <v>180</v>
      </c>
      <c r="L15" s="31">
        <v>34.24</v>
      </c>
      <c r="M15" s="31">
        <v>50</v>
      </c>
      <c r="N15" s="40">
        <v>0</v>
      </c>
      <c r="O15" s="40">
        <v>0</v>
      </c>
      <c r="P15" s="18" t="s">
        <v>55</v>
      </c>
      <c r="Q15" s="8"/>
      <c r="R15" s="5"/>
    </row>
    <row r="16" s="1" customFormat="1" ht="84" customHeight="1" spans="1:18">
      <c r="A16" s="18">
        <v>3</v>
      </c>
      <c r="B16" s="18" t="s">
        <v>21</v>
      </c>
      <c r="C16" s="18" t="s">
        <v>56</v>
      </c>
      <c r="D16" s="18" t="s">
        <v>57</v>
      </c>
      <c r="E16" s="30" t="s">
        <v>58</v>
      </c>
      <c r="F16" s="18" t="s">
        <v>25</v>
      </c>
      <c r="G16" s="18" t="s">
        <v>59</v>
      </c>
      <c r="H16" s="31">
        <v>364.5</v>
      </c>
      <c r="I16" s="31">
        <v>364.5</v>
      </c>
      <c r="J16" s="31">
        <v>178</v>
      </c>
      <c r="K16" s="31">
        <v>120</v>
      </c>
      <c r="L16" s="31">
        <v>26.5</v>
      </c>
      <c r="M16" s="31">
        <v>40</v>
      </c>
      <c r="N16" s="40">
        <v>0</v>
      </c>
      <c r="O16" s="40">
        <v>0</v>
      </c>
      <c r="P16" s="18" t="s">
        <v>60</v>
      </c>
      <c r="Q16" s="8"/>
      <c r="R16" s="5"/>
    </row>
    <row r="17" s="1" customFormat="1" ht="85" customHeight="1" spans="1:18">
      <c r="A17" s="18">
        <v>4</v>
      </c>
      <c r="B17" s="18" t="s">
        <v>21</v>
      </c>
      <c r="C17" s="18" t="s">
        <v>61</v>
      </c>
      <c r="D17" s="18" t="s">
        <v>62</v>
      </c>
      <c r="E17" s="30" t="s">
        <v>63</v>
      </c>
      <c r="F17" s="18" t="s">
        <v>25</v>
      </c>
      <c r="G17" s="18" t="s">
        <v>64</v>
      </c>
      <c r="H17" s="31">
        <v>694.68</v>
      </c>
      <c r="I17" s="31">
        <v>694.68</v>
      </c>
      <c r="J17" s="31">
        <v>306</v>
      </c>
      <c r="K17" s="31">
        <v>240</v>
      </c>
      <c r="L17" s="31">
        <v>78.68</v>
      </c>
      <c r="M17" s="31">
        <v>70</v>
      </c>
      <c r="N17" s="40">
        <v>0</v>
      </c>
      <c r="O17" s="40">
        <v>0</v>
      </c>
      <c r="P17" s="18" t="s">
        <v>65</v>
      </c>
      <c r="Q17" s="8"/>
      <c r="R17" s="5"/>
    </row>
    <row r="18" s="1" customFormat="1" ht="89" customHeight="1" spans="1:18">
      <c r="A18" s="18">
        <v>5</v>
      </c>
      <c r="B18" s="18" t="s">
        <v>21</v>
      </c>
      <c r="C18" s="18" t="s">
        <v>66</v>
      </c>
      <c r="D18" s="18" t="s">
        <v>67</v>
      </c>
      <c r="E18" s="30" t="s">
        <v>68</v>
      </c>
      <c r="F18" s="18" t="s">
        <v>25</v>
      </c>
      <c r="G18" s="18" t="s">
        <v>69</v>
      </c>
      <c r="H18" s="31">
        <v>697.35</v>
      </c>
      <c r="I18" s="31">
        <v>697.35</v>
      </c>
      <c r="J18" s="31">
        <v>358</v>
      </c>
      <c r="K18" s="31">
        <v>240</v>
      </c>
      <c r="L18" s="31">
        <v>39.35</v>
      </c>
      <c r="M18" s="31">
        <v>60</v>
      </c>
      <c r="N18" s="40">
        <v>0</v>
      </c>
      <c r="O18" s="40">
        <v>0</v>
      </c>
      <c r="P18" s="18" t="s">
        <v>70</v>
      </c>
      <c r="Q18" s="8"/>
      <c r="R18" s="5"/>
    </row>
    <row r="19" s="1" customFormat="1" ht="76" customHeight="1" spans="1:18">
      <c r="A19" s="18">
        <v>6</v>
      </c>
      <c r="B19" s="18" t="s">
        <v>21</v>
      </c>
      <c r="C19" s="18" t="s">
        <v>71</v>
      </c>
      <c r="D19" s="18" t="s">
        <v>72</v>
      </c>
      <c r="E19" s="30" t="s">
        <v>73</v>
      </c>
      <c r="F19" s="32" t="s">
        <v>31</v>
      </c>
      <c r="G19" s="18" t="s">
        <v>74</v>
      </c>
      <c r="H19" s="31">
        <v>78.5</v>
      </c>
      <c r="I19" s="31">
        <v>78.5</v>
      </c>
      <c r="J19" s="31">
        <v>40</v>
      </c>
      <c r="K19" s="31">
        <v>20</v>
      </c>
      <c r="L19" s="31">
        <v>8.5</v>
      </c>
      <c r="M19" s="31">
        <v>10</v>
      </c>
      <c r="N19" s="40">
        <v>0</v>
      </c>
      <c r="O19" s="40">
        <v>0</v>
      </c>
      <c r="P19" s="18" t="s">
        <v>75</v>
      </c>
      <c r="Q19" s="8"/>
      <c r="R19" s="5"/>
    </row>
    <row r="20" s="1" customFormat="1" ht="76" customHeight="1" spans="1:18">
      <c r="A20" s="18">
        <v>7</v>
      </c>
      <c r="B20" s="18" t="s">
        <v>21</v>
      </c>
      <c r="C20" s="18" t="s">
        <v>76</v>
      </c>
      <c r="D20" s="18" t="s">
        <v>77</v>
      </c>
      <c r="E20" s="30" t="s">
        <v>78</v>
      </c>
      <c r="F20" s="18" t="s">
        <v>25</v>
      </c>
      <c r="G20" s="18" t="s">
        <v>79</v>
      </c>
      <c r="H20" s="31">
        <v>180</v>
      </c>
      <c r="I20" s="31">
        <v>180</v>
      </c>
      <c r="J20" s="31">
        <v>90</v>
      </c>
      <c r="K20" s="31">
        <v>40</v>
      </c>
      <c r="L20" s="31">
        <v>20</v>
      </c>
      <c r="M20" s="31">
        <v>30</v>
      </c>
      <c r="N20" s="40">
        <v>0</v>
      </c>
      <c r="O20" s="40">
        <v>0</v>
      </c>
      <c r="P20" s="18" t="s">
        <v>75</v>
      </c>
      <c r="Q20" s="8"/>
      <c r="R20" s="5"/>
    </row>
    <row r="21" s="1" customFormat="1" ht="76" customHeight="1" spans="1:18">
      <c r="A21" s="18">
        <v>8</v>
      </c>
      <c r="B21" s="18" t="s">
        <v>21</v>
      </c>
      <c r="C21" s="22" t="s">
        <v>80</v>
      </c>
      <c r="D21" s="22" t="s">
        <v>81</v>
      </c>
      <c r="E21" s="30" t="s">
        <v>82</v>
      </c>
      <c r="F21" s="18" t="s">
        <v>25</v>
      </c>
      <c r="G21" s="18" t="s">
        <v>83</v>
      </c>
      <c r="H21" s="31">
        <v>116.91</v>
      </c>
      <c r="I21" s="31">
        <v>116.91</v>
      </c>
      <c r="J21" s="31">
        <v>58</v>
      </c>
      <c r="K21" s="31">
        <v>30</v>
      </c>
      <c r="L21" s="31">
        <v>8.91</v>
      </c>
      <c r="M21" s="31">
        <v>20</v>
      </c>
      <c r="N21" s="40">
        <v>0</v>
      </c>
      <c r="O21" s="40">
        <v>0</v>
      </c>
      <c r="P21" s="18" t="s">
        <v>84</v>
      </c>
      <c r="Q21" s="8"/>
      <c r="R21" s="5"/>
    </row>
    <row r="22" s="1" customFormat="1" ht="76" customHeight="1" spans="1:18">
      <c r="A22" s="18">
        <v>9</v>
      </c>
      <c r="B22" s="18" t="s">
        <v>21</v>
      </c>
      <c r="C22" s="23" t="s">
        <v>85</v>
      </c>
      <c r="D22" s="23" t="s">
        <v>86</v>
      </c>
      <c r="E22" s="30" t="s">
        <v>87</v>
      </c>
      <c r="F22" s="18" t="s">
        <v>25</v>
      </c>
      <c r="G22" s="18" t="s">
        <v>88</v>
      </c>
      <c r="H22" s="31">
        <v>88.22</v>
      </c>
      <c r="I22" s="31">
        <v>88.22</v>
      </c>
      <c r="J22" s="31">
        <v>44</v>
      </c>
      <c r="K22" s="31">
        <v>20</v>
      </c>
      <c r="L22" s="31">
        <v>6.22</v>
      </c>
      <c r="M22" s="31">
        <v>18</v>
      </c>
      <c r="N22" s="40">
        <v>0</v>
      </c>
      <c r="O22" s="40">
        <v>0</v>
      </c>
      <c r="P22" s="18" t="s">
        <v>89</v>
      </c>
      <c r="Q22" s="8"/>
      <c r="R22" s="5"/>
    </row>
    <row r="23" s="1" customFormat="1" ht="36" customHeight="1" spans="1:18">
      <c r="A23" s="19" t="s">
        <v>90</v>
      </c>
      <c r="B23" s="20"/>
      <c r="C23" s="20"/>
      <c r="D23" s="21"/>
      <c r="E23" s="18">
        <v>6</v>
      </c>
      <c r="F23" s="18"/>
      <c r="G23" s="18"/>
      <c r="H23" s="31">
        <f t="shared" ref="H23:M23" si="4">H24+H25+H26+H27+H28+H29</f>
        <v>2641.07</v>
      </c>
      <c r="I23" s="31">
        <f t="shared" si="4"/>
        <v>2641.07</v>
      </c>
      <c r="J23" s="31">
        <f t="shared" si="4"/>
        <v>1468</v>
      </c>
      <c r="K23" s="31">
        <f t="shared" si="4"/>
        <v>767</v>
      </c>
      <c r="L23" s="31">
        <f t="shared" si="4"/>
        <v>66.07</v>
      </c>
      <c r="M23" s="31">
        <f t="shared" si="4"/>
        <v>340</v>
      </c>
      <c r="N23" s="40">
        <f>SUM(N24:N27)</f>
        <v>0</v>
      </c>
      <c r="O23" s="40">
        <f>SUM(O24:O27)</f>
        <v>0</v>
      </c>
      <c r="P23" s="18"/>
      <c r="Q23" s="8"/>
      <c r="R23" s="5"/>
    </row>
    <row r="24" s="1" customFormat="1" ht="81" customHeight="1" spans="1:18">
      <c r="A24" s="18">
        <v>1</v>
      </c>
      <c r="B24" s="18" t="s">
        <v>21</v>
      </c>
      <c r="C24" s="18" t="s">
        <v>91</v>
      </c>
      <c r="D24" s="18" t="s">
        <v>92</v>
      </c>
      <c r="E24" s="30" t="s">
        <v>93</v>
      </c>
      <c r="F24" s="18" t="s">
        <v>25</v>
      </c>
      <c r="G24" s="18" t="s">
        <v>94</v>
      </c>
      <c r="H24" s="31">
        <v>103.61</v>
      </c>
      <c r="I24" s="31">
        <v>103.61</v>
      </c>
      <c r="J24" s="31">
        <v>55</v>
      </c>
      <c r="K24" s="31">
        <v>20</v>
      </c>
      <c r="L24" s="31">
        <v>8.61</v>
      </c>
      <c r="M24" s="31">
        <v>20</v>
      </c>
      <c r="N24" s="40">
        <v>0</v>
      </c>
      <c r="O24" s="40">
        <v>0</v>
      </c>
      <c r="P24" s="18" t="s">
        <v>95</v>
      </c>
      <c r="Q24" s="8"/>
      <c r="R24" s="5"/>
    </row>
    <row r="25" s="1" customFormat="1" ht="208" customHeight="1" spans="1:18">
      <c r="A25" s="18">
        <v>2</v>
      </c>
      <c r="B25" s="18" t="s">
        <v>21</v>
      </c>
      <c r="C25" s="18" t="s">
        <v>96</v>
      </c>
      <c r="D25" s="18" t="s">
        <v>97</v>
      </c>
      <c r="E25" s="30" t="s">
        <v>98</v>
      </c>
      <c r="F25" s="18" t="s">
        <v>25</v>
      </c>
      <c r="G25" s="18" t="s">
        <v>99</v>
      </c>
      <c r="H25" s="31">
        <v>720.36</v>
      </c>
      <c r="I25" s="31">
        <v>720.36</v>
      </c>
      <c r="J25" s="31">
        <v>360</v>
      </c>
      <c r="K25" s="31">
        <v>252</v>
      </c>
      <c r="L25" s="31">
        <v>18.36</v>
      </c>
      <c r="M25" s="31">
        <v>90</v>
      </c>
      <c r="N25" s="40">
        <v>0</v>
      </c>
      <c r="O25" s="40">
        <v>0</v>
      </c>
      <c r="P25" s="18" t="s">
        <v>100</v>
      </c>
      <c r="Q25" s="8"/>
      <c r="R25" s="5"/>
    </row>
    <row r="26" s="1" customFormat="1" ht="120" customHeight="1" spans="1:18">
      <c r="A26" s="18">
        <v>3</v>
      </c>
      <c r="B26" s="18" t="s">
        <v>21</v>
      </c>
      <c r="C26" s="18" t="s">
        <v>101</v>
      </c>
      <c r="D26" s="18" t="s">
        <v>102</v>
      </c>
      <c r="E26" s="30" t="s">
        <v>103</v>
      </c>
      <c r="F26" s="18" t="s">
        <v>25</v>
      </c>
      <c r="G26" s="18" t="s">
        <v>104</v>
      </c>
      <c r="H26" s="31">
        <v>399</v>
      </c>
      <c r="I26" s="31">
        <v>399</v>
      </c>
      <c r="J26" s="31">
        <v>349</v>
      </c>
      <c r="K26" s="31">
        <v>0</v>
      </c>
      <c r="L26" s="31">
        <v>0</v>
      </c>
      <c r="M26" s="31">
        <v>50</v>
      </c>
      <c r="N26" s="40">
        <v>0</v>
      </c>
      <c r="O26" s="40">
        <v>0</v>
      </c>
      <c r="P26" s="18" t="s">
        <v>105</v>
      </c>
      <c r="Q26" s="8"/>
      <c r="R26" s="5"/>
    </row>
    <row r="27" s="1" customFormat="1" ht="120" customHeight="1" spans="1:18">
      <c r="A27" s="18">
        <v>4</v>
      </c>
      <c r="B27" s="18" t="s">
        <v>21</v>
      </c>
      <c r="C27" s="18" t="s">
        <v>106</v>
      </c>
      <c r="D27" s="18" t="s">
        <v>107</v>
      </c>
      <c r="E27" s="30" t="s">
        <v>108</v>
      </c>
      <c r="F27" s="18" t="s">
        <v>25</v>
      </c>
      <c r="G27" s="18" t="s">
        <v>109</v>
      </c>
      <c r="H27" s="31">
        <v>213.59</v>
      </c>
      <c r="I27" s="31">
        <v>213.59</v>
      </c>
      <c r="J27" s="31">
        <v>103</v>
      </c>
      <c r="K27" s="31">
        <v>74</v>
      </c>
      <c r="L27" s="31">
        <v>6.59</v>
      </c>
      <c r="M27" s="31">
        <v>30</v>
      </c>
      <c r="N27" s="40">
        <v>0</v>
      </c>
      <c r="O27" s="40">
        <v>0</v>
      </c>
      <c r="P27" s="18" t="s">
        <v>110</v>
      </c>
      <c r="Q27" s="8"/>
      <c r="R27" s="5"/>
    </row>
    <row r="28" s="1" customFormat="1" ht="162" customHeight="1" spans="1:18">
      <c r="A28" s="18">
        <v>5</v>
      </c>
      <c r="B28" s="18" t="s">
        <v>21</v>
      </c>
      <c r="C28" s="18" t="s">
        <v>111</v>
      </c>
      <c r="D28" s="18" t="s">
        <v>112</v>
      </c>
      <c r="E28" s="30" t="s">
        <v>113</v>
      </c>
      <c r="F28" s="18" t="s">
        <v>25</v>
      </c>
      <c r="G28" s="18" t="s">
        <v>114</v>
      </c>
      <c r="H28" s="31">
        <v>684.51</v>
      </c>
      <c r="I28" s="31">
        <v>684.51</v>
      </c>
      <c r="J28" s="31">
        <v>330</v>
      </c>
      <c r="K28" s="31">
        <v>239</v>
      </c>
      <c r="L28" s="31">
        <v>15.51</v>
      </c>
      <c r="M28" s="31">
        <v>100</v>
      </c>
      <c r="N28" s="40">
        <v>0</v>
      </c>
      <c r="O28" s="40">
        <v>0</v>
      </c>
      <c r="P28" s="18" t="s">
        <v>115</v>
      </c>
      <c r="Q28" s="8"/>
      <c r="R28" s="5"/>
    </row>
    <row r="29" s="1" customFormat="1" ht="186" customHeight="1" spans="1:18">
      <c r="A29" s="18">
        <v>6</v>
      </c>
      <c r="B29" s="18" t="s">
        <v>21</v>
      </c>
      <c r="C29" s="18" t="s">
        <v>116</v>
      </c>
      <c r="D29" s="18" t="s">
        <v>117</v>
      </c>
      <c r="E29" s="30" t="s">
        <v>118</v>
      </c>
      <c r="F29" s="18" t="s">
        <v>25</v>
      </c>
      <c r="G29" s="18" t="s">
        <v>119</v>
      </c>
      <c r="H29" s="31">
        <v>520</v>
      </c>
      <c r="I29" s="31">
        <v>520</v>
      </c>
      <c r="J29" s="31">
        <v>271</v>
      </c>
      <c r="K29" s="31">
        <v>182</v>
      </c>
      <c r="L29" s="31">
        <v>17</v>
      </c>
      <c r="M29" s="31">
        <v>50</v>
      </c>
      <c r="N29" s="40">
        <v>0</v>
      </c>
      <c r="O29" s="40">
        <v>0</v>
      </c>
      <c r="P29" s="18" t="s">
        <v>120</v>
      </c>
      <c r="Q29" s="8"/>
      <c r="R29" s="5"/>
    </row>
    <row r="30" s="1" customFormat="1" ht="36" customHeight="1" spans="1:18">
      <c r="A30" s="19" t="s">
        <v>121</v>
      </c>
      <c r="B30" s="20"/>
      <c r="C30" s="20"/>
      <c r="D30" s="21"/>
      <c r="E30" s="18">
        <v>4</v>
      </c>
      <c r="F30" s="18"/>
      <c r="G30" s="18"/>
      <c r="H30" s="31">
        <f t="shared" ref="H30:M30" si="5">H31+H32+H33+H34</f>
        <v>1375.37</v>
      </c>
      <c r="I30" s="31">
        <f t="shared" si="5"/>
        <v>1375.37</v>
      </c>
      <c r="J30" s="31">
        <f t="shared" si="5"/>
        <v>778.833</v>
      </c>
      <c r="K30" s="31">
        <f t="shared" si="5"/>
        <v>400</v>
      </c>
      <c r="L30" s="31">
        <f t="shared" si="5"/>
        <v>39.537</v>
      </c>
      <c r="M30" s="31">
        <f t="shared" si="5"/>
        <v>157</v>
      </c>
      <c r="N30" s="40">
        <f>SUM(N31:N33)</f>
        <v>0</v>
      </c>
      <c r="O30" s="40">
        <f>SUM(O31:O33)</f>
        <v>0</v>
      </c>
      <c r="P30" s="18"/>
      <c r="Q30" s="8"/>
      <c r="R30" s="5"/>
    </row>
    <row r="31" s="1" customFormat="1" ht="111" customHeight="1" spans="1:18">
      <c r="A31" s="18">
        <v>1</v>
      </c>
      <c r="B31" s="18" t="s">
        <v>21</v>
      </c>
      <c r="C31" s="18" t="s">
        <v>122</v>
      </c>
      <c r="D31" s="18" t="s">
        <v>123</v>
      </c>
      <c r="E31" s="30" t="s">
        <v>124</v>
      </c>
      <c r="F31" s="18" t="s">
        <v>25</v>
      </c>
      <c r="G31" s="18" t="s">
        <v>125</v>
      </c>
      <c r="H31" s="31">
        <v>96</v>
      </c>
      <c r="I31" s="31">
        <v>96</v>
      </c>
      <c r="J31" s="31">
        <v>48</v>
      </c>
      <c r="K31" s="31">
        <v>30</v>
      </c>
      <c r="L31" s="31">
        <v>5</v>
      </c>
      <c r="M31" s="31">
        <v>13</v>
      </c>
      <c r="N31" s="40">
        <v>0</v>
      </c>
      <c r="O31" s="40">
        <v>0</v>
      </c>
      <c r="P31" s="18" t="s">
        <v>126</v>
      </c>
      <c r="Q31" s="8"/>
      <c r="R31" s="5"/>
    </row>
    <row r="32" s="1" customFormat="1" ht="88" customHeight="1" spans="1:18">
      <c r="A32" s="18">
        <v>2</v>
      </c>
      <c r="B32" s="18" t="s">
        <v>21</v>
      </c>
      <c r="C32" s="18" t="s">
        <v>127</v>
      </c>
      <c r="D32" s="18" t="s">
        <v>128</v>
      </c>
      <c r="E32" s="30" t="s">
        <v>129</v>
      </c>
      <c r="F32" s="18" t="s">
        <v>25</v>
      </c>
      <c r="G32" s="18" t="s">
        <v>130</v>
      </c>
      <c r="H32" s="31">
        <v>599.37</v>
      </c>
      <c r="I32" s="31">
        <v>599.37</v>
      </c>
      <c r="J32" s="31">
        <v>299</v>
      </c>
      <c r="K32" s="31">
        <v>200</v>
      </c>
      <c r="L32" s="31">
        <v>20.37</v>
      </c>
      <c r="M32" s="31">
        <v>80</v>
      </c>
      <c r="N32" s="40">
        <v>0</v>
      </c>
      <c r="O32" s="40">
        <v>0</v>
      </c>
      <c r="P32" s="18" t="s">
        <v>131</v>
      </c>
      <c r="Q32" s="8"/>
      <c r="R32" s="5"/>
    </row>
    <row r="33" s="1" customFormat="1" ht="91" customHeight="1" spans="1:18">
      <c r="A33" s="18">
        <v>3</v>
      </c>
      <c r="B33" s="18" t="s">
        <v>21</v>
      </c>
      <c r="C33" s="18" t="s">
        <v>132</v>
      </c>
      <c r="D33" s="18" t="s">
        <v>133</v>
      </c>
      <c r="E33" s="30" t="s">
        <v>134</v>
      </c>
      <c r="F33" s="18" t="s">
        <v>25</v>
      </c>
      <c r="G33" s="18" t="s">
        <v>135</v>
      </c>
      <c r="H33" s="31">
        <v>280</v>
      </c>
      <c r="I33" s="31">
        <v>280</v>
      </c>
      <c r="J33" s="31">
        <v>140</v>
      </c>
      <c r="K33" s="31">
        <v>98</v>
      </c>
      <c r="L33" s="31">
        <v>8</v>
      </c>
      <c r="M33" s="31">
        <v>34</v>
      </c>
      <c r="N33" s="40">
        <v>0</v>
      </c>
      <c r="O33" s="40">
        <v>0</v>
      </c>
      <c r="P33" s="18" t="s">
        <v>136</v>
      </c>
      <c r="Q33" s="8"/>
      <c r="R33" s="5"/>
    </row>
    <row r="34" s="1" customFormat="1" ht="106" customHeight="1" spans="1:18">
      <c r="A34" s="18">
        <v>4</v>
      </c>
      <c r="B34" s="18" t="s">
        <v>21</v>
      </c>
      <c r="C34" s="17" t="s">
        <v>137</v>
      </c>
      <c r="D34" s="24" t="s">
        <v>138</v>
      </c>
      <c r="E34" s="33" t="s">
        <v>139</v>
      </c>
      <c r="F34" s="17" t="s">
        <v>25</v>
      </c>
      <c r="G34" s="18" t="s">
        <v>140</v>
      </c>
      <c r="H34" s="31">
        <v>400</v>
      </c>
      <c r="I34" s="31">
        <v>400</v>
      </c>
      <c r="J34" s="31">
        <v>291.833</v>
      </c>
      <c r="K34" s="31">
        <v>72</v>
      </c>
      <c r="L34" s="31">
        <v>6.167</v>
      </c>
      <c r="M34" s="31">
        <v>30</v>
      </c>
      <c r="N34" s="40">
        <v>0</v>
      </c>
      <c r="O34" s="40">
        <v>0</v>
      </c>
      <c r="P34" s="18" t="s">
        <v>141</v>
      </c>
      <c r="Q34" s="8"/>
      <c r="R34" s="5"/>
    </row>
    <row r="35" s="1" customFormat="1" ht="36" customHeight="1" spans="1:18">
      <c r="A35" s="18" t="s">
        <v>142</v>
      </c>
      <c r="B35" s="18"/>
      <c r="C35" s="18"/>
      <c r="D35" s="18"/>
      <c r="E35" s="18">
        <v>2</v>
      </c>
      <c r="F35" s="18"/>
      <c r="G35" s="18"/>
      <c r="H35" s="31">
        <f>SUM(H36:H37)</f>
        <v>5916.1</v>
      </c>
      <c r="I35" s="31">
        <f t="shared" ref="I35:P35" si="6">SUM(I36:I37)</f>
        <v>5916.1</v>
      </c>
      <c r="J35" s="31">
        <f t="shared" si="6"/>
        <v>4638</v>
      </c>
      <c r="K35" s="31">
        <f t="shared" si="6"/>
        <v>1050</v>
      </c>
      <c r="L35" s="31">
        <f t="shared" si="6"/>
        <v>48.1</v>
      </c>
      <c r="M35" s="31">
        <f t="shared" si="6"/>
        <v>180</v>
      </c>
      <c r="N35" s="40">
        <f t="shared" si="6"/>
        <v>0</v>
      </c>
      <c r="O35" s="40">
        <f t="shared" si="6"/>
        <v>0</v>
      </c>
      <c r="P35" s="18"/>
      <c r="Q35" s="8"/>
      <c r="R35" s="5"/>
    </row>
    <row r="36" s="1" customFormat="1" ht="288" customHeight="1" spans="1:18">
      <c r="A36" s="18">
        <v>1</v>
      </c>
      <c r="B36" s="18" t="s">
        <v>21</v>
      </c>
      <c r="C36" s="18" t="s">
        <v>143</v>
      </c>
      <c r="D36" s="18" t="s">
        <v>144</v>
      </c>
      <c r="E36" s="30" t="s">
        <v>145</v>
      </c>
      <c r="F36" s="18" t="s">
        <v>25</v>
      </c>
      <c r="G36" s="18" t="s">
        <v>146</v>
      </c>
      <c r="H36" s="31">
        <v>2915.56</v>
      </c>
      <c r="I36" s="31">
        <v>2915.56</v>
      </c>
      <c r="J36" s="31">
        <v>2295</v>
      </c>
      <c r="K36" s="31">
        <v>525</v>
      </c>
      <c r="L36" s="31">
        <v>22.56</v>
      </c>
      <c r="M36" s="31">
        <v>73</v>
      </c>
      <c r="N36" s="40">
        <v>0</v>
      </c>
      <c r="O36" s="40">
        <v>0</v>
      </c>
      <c r="P36" s="18" t="s">
        <v>147</v>
      </c>
      <c r="Q36" s="8"/>
      <c r="R36" s="5"/>
    </row>
    <row r="37" s="1" customFormat="1" ht="262" customHeight="1" spans="1:18">
      <c r="A37" s="18">
        <v>2</v>
      </c>
      <c r="B37" s="18" t="s">
        <v>21</v>
      </c>
      <c r="C37" s="18" t="s">
        <v>148</v>
      </c>
      <c r="D37" s="18" t="s">
        <v>128</v>
      </c>
      <c r="E37" s="30" t="s">
        <v>149</v>
      </c>
      <c r="F37" s="18" t="s">
        <v>25</v>
      </c>
      <c r="G37" s="18" t="s">
        <v>150</v>
      </c>
      <c r="H37" s="31">
        <v>3000.54</v>
      </c>
      <c r="I37" s="31">
        <v>3000.54</v>
      </c>
      <c r="J37" s="31">
        <v>2343</v>
      </c>
      <c r="K37" s="31">
        <v>525</v>
      </c>
      <c r="L37" s="31">
        <v>25.54</v>
      </c>
      <c r="M37" s="31">
        <v>107</v>
      </c>
      <c r="N37" s="40">
        <v>0</v>
      </c>
      <c r="O37" s="40">
        <v>0</v>
      </c>
      <c r="P37" s="18" t="s">
        <v>151</v>
      </c>
      <c r="Q37" s="8"/>
      <c r="R37" s="5"/>
    </row>
    <row r="38" s="1" customFormat="1" ht="36" customHeight="1" spans="1:18">
      <c r="A38" s="19" t="s">
        <v>152</v>
      </c>
      <c r="B38" s="20"/>
      <c r="C38" s="20"/>
      <c r="D38" s="21"/>
      <c r="E38" s="18">
        <v>6</v>
      </c>
      <c r="F38" s="18"/>
      <c r="G38" s="18"/>
      <c r="H38" s="31">
        <f>H39+H40+H41+H42+H43+H44</f>
        <v>5393.86</v>
      </c>
      <c r="I38" s="31">
        <f>I39+I40+I41+I42+I43+I44</f>
        <v>5393.86</v>
      </c>
      <c r="J38" s="31">
        <f>J39+J40+J41+J42+J43+J44</f>
        <v>3950.4</v>
      </c>
      <c r="K38" s="31">
        <f>SUM(K39:K43)</f>
        <v>556</v>
      </c>
      <c r="L38" s="31">
        <f>SUM(L39:L43)</f>
        <v>339.46</v>
      </c>
      <c r="M38" s="31">
        <f>SUM(M39:M43)</f>
        <v>548</v>
      </c>
      <c r="N38" s="40">
        <f>SUM(N39:N40)</f>
        <v>0</v>
      </c>
      <c r="O38" s="40">
        <f>SUM(O39:O40)</f>
        <v>0</v>
      </c>
      <c r="P38" s="18"/>
      <c r="Q38" s="8"/>
      <c r="R38" s="5"/>
    </row>
    <row r="39" s="1" customFormat="1" ht="236" customHeight="1" spans="1:18">
      <c r="A39" s="18">
        <v>1</v>
      </c>
      <c r="B39" s="18" t="s">
        <v>21</v>
      </c>
      <c r="C39" s="18" t="s">
        <v>153</v>
      </c>
      <c r="D39" s="18" t="s">
        <v>29</v>
      </c>
      <c r="E39" s="30" t="s">
        <v>154</v>
      </c>
      <c r="F39" s="18" t="s">
        <v>25</v>
      </c>
      <c r="G39" s="18" t="s">
        <v>155</v>
      </c>
      <c r="H39" s="31">
        <v>421.98</v>
      </c>
      <c r="I39" s="31">
        <v>421.98</v>
      </c>
      <c r="J39" s="31">
        <v>292</v>
      </c>
      <c r="K39" s="31">
        <v>47</v>
      </c>
      <c r="L39" s="31">
        <v>10.98</v>
      </c>
      <c r="M39" s="31">
        <v>72</v>
      </c>
      <c r="N39" s="40">
        <v>0</v>
      </c>
      <c r="O39" s="40">
        <v>0</v>
      </c>
      <c r="P39" s="18" t="s">
        <v>156</v>
      </c>
      <c r="Q39" s="8"/>
      <c r="R39" s="5"/>
    </row>
    <row r="40" s="1" customFormat="1" ht="225" customHeight="1" spans="1:18">
      <c r="A40" s="18">
        <v>2</v>
      </c>
      <c r="B40" s="18" t="s">
        <v>21</v>
      </c>
      <c r="C40" s="18" t="s">
        <v>157</v>
      </c>
      <c r="D40" s="18" t="s">
        <v>158</v>
      </c>
      <c r="E40" s="30" t="s">
        <v>159</v>
      </c>
      <c r="F40" s="18" t="s">
        <v>160</v>
      </c>
      <c r="G40" s="18" t="s">
        <v>161</v>
      </c>
      <c r="H40" s="31">
        <v>2690.98</v>
      </c>
      <c r="I40" s="31">
        <v>2690.98</v>
      </c>
      <c r="J40" s="31">
        <v>1848</v>
      </c>
      <c r="K40" s="31">
        <v>209</v>
      </c>
      <c r="L40" s="38">
        <v>315.98</v>
      </c>
      <c r="M40" s="31">
        <v>318</v>
      </c>
      <c r="N40" s="40">
        <v>0</v>
      </c>
      <c r="O40" s="40">
        <v>0</v>
      </c>
      <c r="P40" s="18" t="s">
        <v>162</v>
      </c>
      <c r="Q40" s="43"/>
      <c r="R40" s="5"/>
    </row>
    <row r="41" s="1" customFormat="1" ht="242" customHeight="1" spans="1:18">
      <c r="A41" s="19">
        <v>3</v>
      </c>
      <c r="B41" s="18" t="s">
        <v>21</v>
      </c>
      <c r="C41" s="20" t="s">
        <v>163</v>
      </c>
      <c r="D41" s="18" t="s">
        <v>164</v>
      </c>
      <c r="E41" s="30" t="s">
        <v>165</v>
      </c>
      <c r="F41" s="18" t="s">
        <v>25</v>
      </c>
      <c r="G41" s="18" t="s">
        <v>166</v>
      </c>
      <c r="H41" s="31">
        <v>981.95</v>
      </c>
      <c r="I41" s="31">
        <v>981.95</v>
      </c>
      <c r="J41" s="31">
        <v>747</v>
      </c>
      <c r="K41" s="31">
        <v>150</v>
      </c>
      <c r="L41" s="31">
        <v>6.95</v>
      </c>
      <c r="M41" s="31">
        <v>78</v>
      </c>
      <c r="N41" s="40">
        <v>0</v>
      </c>
      <c r="O41" s="40">
        <v>0</v>
      </c>
      <c r="P41" s="18" t="s">
        <v>167</v>
      </c>
      <c r="Q41" s="8"/>
      <c r="R41" s="5"/>
    </row>
    <row r="42" s="1" customFormat="1" ht="248" customHeight="1" spans="1:18">
      <c r="A42" s="19">
        <v>4</v>
      </c>
      <c r="B42" s="18" t="s">
        <v>21</v>
      </c>
      <c r="C42" s="20" t="s">
        <v>168</v>
      </c>
      <c r="D42" s="18" t="s">
        <v>169</v>
      </c>
      <c r="E42" s="30" t="s">
        <v>170</v>
      </c>
      <c r="F42" s="18" t="s">
        <v>25</v>
      </c>
      <c r="G42" s="18" t="s">
        <v>171</v>
      </c>
      <c r="H42" s="31">
        <v>994.55</v>
      </c>
      <c r="I42" s="31">
        <v>994.55</v>
      </c>
      <c r="J42" s="31">
        <v>759</v>
      </c>
      <c r="K42" s="31">
        <v>150</v>
      </c>
      <c r="L42" s="31">
        <v>5.55</v>
      </c>
      <c r="M42" s="31">
        <v>80</v>
      </c>
      <c r="N42" s="40">
        <v>0</v>
      </c>
      <c r="O42" s="40">
        <v>0</v>
      </c>
      <c r="P42" s="18" t="s">
        <v>172</v>
      </c>
      <c r="Q42" s="8"/>
      <c r="R42" s="5"/>
    </row>
    <row r="43" s="1" customFormat="1" ht="171" customHeight="1" spans="1:16">
      <c r="A43" s="19">
        <v>5</v>
      </c>
      <c r="B43" s="18" t="s">
        <v>21</v>
      </c>
      <c r="C43" s="18" t="s">
        <v>173</v>
      </c>
      <c r="D43" s="18" t="s">
        <v>174</v>
      </c>
      <c r="E43" s="30" t="s">
        <v>175</v>
      </c>
      <c r="F43" s="18" t="s">
        <v>25</v>
      </c>
      <c r="G43" s="18" t="s">
        <v>176</v>
      </c>
      <c r="H43" s="31">
        <v>200</v>
      </c>
      <c r="I43" s="31">
        <v>200</v>
      </c>
      <c r="J43" s="31">
        <v>200</v>
      </c>
      <c r="K43" s="31">
        <v>0</v>
      </c>
      <c r="L43" s="31">
        <v>0</v>
      </c>
      <c r="M43" s="31">
        <v>0</v>
      </c>
      <c r="N43" s="40">
        <v>0</v>
      </c>
      <c r="O43" s="40">
        <v>0</v>
      </c>
      <c r="P43" s="18" t="s">
        <v>177</v>
      </c>
    </row>
    <row r="44" s="1" customFormat="1" ht="103" customHeight="1" spans="1:16">
      <c r="A44" s="18">
        <v>6</v>
      </c>
      <c r="B44" s="18" t="s">
        <v>21</v>
      </c>
      <c r="C44" s="18" t="s">
        <v>178</v>
      </c>
      <c r="D44" s="18" t="s">
        <v>179</v>
      </c>
      <c r="E44" s="18" t="s">
        <v>180</v>
      </c>
      <c r="F44" s="18" t="s">
        <v>181</v>
      </c>
      <c r="G44" s="18" t="s">
        <v>182</v>
      </c>
      <c r="H44" s="31">
        <v>104.4</v>
      </c>
      <c r="I44" s="31">
        <v>104.4</v>
      </c>
      <c r="J44" s="31">
        <v>104.4</v>
      </c>
      <c r="K44" s="31">
        <v>0</v>
      </c>
      <c r="L44" s="31">
        <v>0</v>
      </c>
      <c r="M44" s="31">
        <v>0</v>
      </c>
      <c r="N44" s="40">
        <v>0</v>
      </c>
      <c r="O44" s="40">
        <v>0</v>
      </c>
      <c r="P44" s="18" t="s">
        <v>183</v>
      </c>
    </row>
    <row r="45" s="1" customFormat="1" ht="36" customHeight="1" spans="1:18">
      <c r="A45" s="19" t="s">
        <v>184</v>
      </c>
      <c r="B45" s="20"/>
      <c r="C45" s="20"/>
      <c r="D45" s="21"/>
      <c r="E45" s="18">
        <v>1</v>
      </c>
      <c r="F45" s="18"/>
      <c r="G45" s="18"/>
      <c r="H45" s="31">
        <f t="shared" ref="H45:M45" si="7">SUM(H46:H47)</f>
        <v>282.5576</v>
      </c>
      <c r="I45" s="31">
        <f t="shared" si="7"/>
        <v>282.5576</v>
      </c>
      <c r="J45" s="31">
        <f t="shared" si="7"/>
        <v>282.5576</v>
      </c>
      <c r="K45" s="31">
        <f t="shared" si="7"/>
        <v>0</v>
      </c>
      <c r="L45" s="31">
        <f t="shared" si="7"/>
        <v>0</v>
      </c>
      <c r="M45" s="31">
        <f t="shared" si="7"/>
        <v>0</v>
      </c>
      <c r="N45" s="40">
        <f>SUM(N46)</f>
        <v>0</v>
      </c>
      <c r="O45" s="40">
        <f>SUM(O46)</f>
        <v>0</v>
      </c>
      <c r="P45" s="18"/>
      <c r="Q45" s="8"/>
      <c r="R45" s="5"/>
    </row>
    <row r="46" s="1" customFormat="1" ht="124" customHeight="1" spans="1:18">
      <c r="A46" s="18">
        <v>1</v>
      </c>
      <c r="B46" s="18" t="s">
        <v>21</v>
      </c>
      <c r="C46" s="18" t="s">
        <v>185</v>
      </c>
      <c r="D46" s="18" t="s">
        <v>186</v>
      </c>
      <c r="E46" s="18" t="s">
        <v>187</v>
      </c>
      <c r="F46" s="18" t="s">
        <v>25</v>
      </c>
      <c r="G46" s="18" t="s">
        <v>188</v>
      </c>
      <c r="H46" s="18">
        <v>282.5576</v>
      </c>
      <c r="I46" s="31">
        <f>J46+N46+O46</f>
        <v>282.5576</v>
      </c>
      <c r="J46" s="31">
        <v>282.5576</v>
      </c>
      <c r="K46" s="31">
        <v>0</v>
      </c>
      <c r="L46" s="31">
        <v>0</v>
      </c>
      <c r="M46" s="31">
        <v>0</v>
      </c>
      <c r="N46" s="40">
        <v>0</v>
      </c>
      <c r="O46" s="40">
        <v>0</v>
      </c>
      <c r="P46" s="18" t="s">
        <v>189</v>
      </c>
      <c r="Q46" s="8"/>
      <c r="R46" s="5"/>
    </row>
    <row r="47" s="4" customFormat="1" ht="14.25" spans="16:16">
      <c r="P47" s="1"/>
    </row>
    <row r="48" s="4" customFormat="1" spans="1:16">
      <c r="A48" s="5"/>
      <c r="B48" s="6"/>
      <c r="C48" s="6"/>
      <c r="D48" s="6"/>
      <c r="E48" s="7"/>
      <c r="F48" s="5"/>
      <c r="G48" s="5"/>
      <c r="H48" s="5"/>
      <c r="I48" s="8"/>
      <c r="J48" s="8"/>
      <c r="K48" s="8"/>
      <c r="L48" s="8"/>
      <c r="M48" s="8"/>
      <c r="N48" s="8"/>
      <c r="O48" s="8"/>
      <c r="P48" s="5"/>
    </row>
    <row r="49" s="4" customFormat="1" spans="1:16">
      <c r="A49" s="5"/>
      <c r="B49" s="6"/>
      <c r="C49" s="6"/>
      <c r="D49" s="6"/>
      <c r="E49" s="7"/>
      <c r="F49" s="5"/>
      <c r="G49" s="5"/>
      <c r="H49" s="5"/>
      <c r="I49" s="8"/>
      <c r="J49" s="8"/>
      <c r="K49" s="8"/>
      <c r="L49" s="8"/>
      <c r="M49" s="8"/>
      <c r="N49" s="8"/>
      <c r="O49" s="8"/>
      <c r="P49" s="5"/>
    </row>
    <row r="50" s="4" customFormat="1" spans="1:16">
      <c r="A50" s="5"/>
      <c r="B50" s="6"/>
      <c r="C50" s="6"/>
      <c r="D50" s="6"/>
      <c r="E50" s="7"/>
      <c r="F50" s="5"/>
      <c r="G50" s="5"/>
      <c r="H50" s="5"/>
      <c r="I50" s="8"/>
      <c r="J50" s="8"/>
      <c r="K50" s="8"/>
      <c r="L50" s="8"/>
      <c r="M50" s="8"/>
      <c r="N50" s="8"/>
      <c r="O50" s="8"/>
      <c r="P50" s="5"/>
    </row>
    <row r="51" s="4" customFormat="1" spans="1:16">
      <c r="A51" s="5"/>
      <c r="B51" s="6"/>
      <c r="C51" s="6"/>
      <c r="D51" s="6"/>
      <c r="E51" s="7"/>
      <c r="F51" s="5"/>
      <c r="G51" s="5"/>
      <c r="H51" s="5"/>
      <c r="I51" s="8"/>
      <c r="J51" s="8"/>
      <c r="K51" s="8"/>
      <c r="L51" s="8"/>
      <c r="M51" s="8"/>
      <c r="N51" s="8"/>
      <c r="O51" s="8"/>
      <c r="P51" s="5"/>
    </row>
  </sheetData>
  <mergeCells count="21">
    <mergeCell ref="A1:P1"/>
    <mergeCell ref="A2:P2"/>
    <mergeCell ref="I3:O3"/>
    <mergeCell ref="A6:D6"/>
    <mergeCell ref="A7:D7"/>
    <mergeCell ref="A12:D12"/>
    <mergeCell ref="A13:D13"/>
    <mergeCell ref="A23:D23"/>
    <mergeCell ref="A30:D30"/>
    <mergeCell ref="A35:D35"/>
    <mergeCell ref="A38:D38"/>
    <mergeCell ref="A45:D45"/>
    <mergeCell ref="A3:A4"/>
    <mergeCell ref="B3:B4"/>
    <mergeCell ref="C3:C4"/>
    <mergeCell ref="D3:D4"/>
    <mergeCell ref="E3:E4"/>
    <mergeCell ref="F3:F4"/>
    <mergeCell ref="G3:G4"/>
    <mergeCell ref="H3:H4"/>
    <mergeCell ref="P3:P4"/>
  </mergeCells>
  <printOptions horizontalCentered="1"/>
  <pageMargins left="0.156944444444444" right="0.118055555555556" top="0.708333333333333" bottom="0.409027777777778" header="0.275" footer="0.5"/>
  <pageSetup paperSize="9" scale="2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昌都市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mkx</cp:lastModifiedBy>
  <cp:revision>0</cp:revision>
  <dcterms:created xsi:type="dcterms:W3CDTF">2022-05-25T06:13:00Z</dcterms:created>
  <dcterms:modified xsi:type="dcterms:W3CDTF">2025-04-15T11:31:59Z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3568CD10631A48E2B9B72A4248BA56DB_13</vt:lpwstr>
  </property>
  <property fmtid="{D5CDD505-2E9C-101B-9397-08002B2CF9AE}" pid="3" name="KSOProductBuildVer">
    <vt:lpwstr>2052-11.8.2.12024</vt:lpwstr>
  </property>
  <property fmtid="{D5CDD505-2E9C-101B-9397-08002B2CF9AE}" pid="4" name="KSOReadingLayout">
    <vt:bool>true</vt:bool>
  </property>
</Properties>
</file>